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805" documentId="13_ncr:1_{F6CB121F-512D-4AA6-A0C1-0FB36C537598}" xr6:coauthVersionLast="47" xr6:coauthVersionMax="47" xr10:uidLastSave="{858063C9-29C9-408A-B719-B5F1360C728C}"/>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B5" i="4"/>
  <c r="B6" i="4"/>
  <c r="B7" i="4"/>
  <c r="B8" i="4"/>
  <c r="B9" i="4"/>
  <c r="B10" i="4"/>
  <c r="B11" i="4"/>
  <c r="B12" i="4"/>
  <c r="B13" i="4"/>
  <c r="B14" i="4"/>
  <c r="B15" i="4"/>
  <c r="B16" i="4"/>
  <c r="B17" i="4"/>
  <c r="B18" i="4"/>
  <c r="B19" i="4"/>
  <c r="B20" i="4"/>
  <c r="B21" i="4"/>
  <c r="B22" i="4"/>
  <c r="B23" i="4"/>
  <c r="B24" i="4"/>
  <c r="B25" i="4"/>
  <c r="B26" i="4"/>
  <c r="B27" i="4"/>
  <c r="B2" i="6"/>
  <c r="B3" i="6"/>
  <c r="B4" i="6"/>
  <c r="B5" i="6"/>
  <c r="B6" i="6"/>
  <c r="B7" i="6"/>
  <c r="B8" i="6"/>
  <c r="B9" i="6"/>
  <c r="B10" i="6"/>
  <c r="B11" i="6"/>
  <c r="B12" i="6"/>
  <c r="B13" i="6"/>
  <c r="B14" i="6"/>
  <c r="B15" i="6"/>
  <c r="B16" i="6"/>
  <c r="B17" i="6"/>
  <c r="B18" i="6"/>
  <c r="G2" i="6"/>
  <c r="G3" i="6"/>
  <c r="G4" i="6"/>
  <c r="G5" i="6"/>
  <c r="G6" i="6"/>
  <c r="G7" i="6"/>
  <c r="G8" i="6"/>
  <c r="G9" i="6"/>
  <c r="G10" i="6"/>
  <c r="G11" i="6"/>
  <c r="G12" i="6"/>
  <c r="G13" i="6"/>
  <c r="G14" i="6"/>
  <c r="G15" i="6"/>
  <c r="G16" i="6"/>
  <c r="G17" i="6"/>
  <c r="G18" i="6"/>
  <c r="I2" i="6"/>
  <c r="I3" i="6"/>
  <c r="I4" i="6"/>
  <c r="I5" i="6"/>
  <c r="I6" i="6"/>
  <c r="I7" i="6"/>
  <c r="I8" i="6"/>
  <c r="I9" i="6"/>
  <c r="I10" i="6"/>
  <c r="I11" i="6"/>
  <c r="I12" i="6"/>
  <c r="I13" i="6"/>
  <c r="I14" i="6"/>
  <c r="I15" i="6"/>
  <c r="I16" i="6"/>
  <c r="I17" i="6"/>
  <c r="I18" i="6"/>
  <c r="J2" i="6"/>
  <c r="J3" i="6"/>
  <c r="J4" i="6"/>
  <c r="J5" i="6"/>
  <c r="J6" i="6"/>
  <c r="J7" i="6"/>
  <c r="J8" i="6"/>
  <c r="J9" i="6"/>
  <c r="J10" i="6"/>
  <c r="J11" i="6"/>
  <c r="J12" i="6"/>
  <c r="J13" i="6"/>
  <c r="J14" i="6"/>
  <c r="J15" i="6"/>
  <c r="J16" i="6"/>
  <c r="J17" i="6"/>
  <c r="J18" i="6"/>
  <c r="L2" i="6"/>
  <c r="L3" i="6"/>
  <c r="L4" i="6"/>
  <c r="L5" i="6"/>
  <c r="L6" i="6"/>
  <c r="L7" i="6"/>
  <c r="L8" i="6"/>
  <c r="L9" i="6"/>
  <c r="L10" i="6"/>
  <c r="L11" i="6"/>
  <c r="L12" i="6"/>
  <c r="L13" i="6"/>
  <c r="L14" i="6"/>
  <c r="L15" i="6"/>
  <c r="L16" i="6"/>
  <c r="L17" i="6"/>
  <c r="L1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B3"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<sst xmlns="http://schemas.openxmlformats.org/spreadsheetml/2006/main" count="180293" uniqueCount="39130">
  <si>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</si>
  <si>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</si>
  <si>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</si>
  <si>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</si>
  <si>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</si>
  <si>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</si>
  <si>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</si>
  <si>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</si>
  <si>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</si>
  <si>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</si>
  <si>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</si>
  <si>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</si>
  <si>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</si>
  <si>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</si>
  <si>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</si>
  <si>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</si>
  <si>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</si>
  <si>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</si>
  <si>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</si>
  <si>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</si>
  <si>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</si>
  <si>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</si>
  <si>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</si>
  <si>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</si>
  <si>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</si>
  <si>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</si>
  <si>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</si>
  <si>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</si>
  <si>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</si>
  <si>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</si>
  <si>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</si>
  <si>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</si>
  <si>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</si>
  <si>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</si>
  <si>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</si>
  <si>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</si>
  <si>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</si>
  <si>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</si>
  <si>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</si>
  <si>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</si>
  <si>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</si>
  <si>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</si>
  <si>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</si>
  <si>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</si>
  <si>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</si>
  <si>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</si>
  <si>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</si>
  <si>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</si>
  <si>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</si>
  <si>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</si>
  <si>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</si>
  <si>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</si>
  <si>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</si>
  <si>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</si>
  <si>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</si>
  <si>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</si>
  <si>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</si>
  <si>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</si>
  <si>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</si>
  <si>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</si>
  <si>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</si>
  <si>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</si>
  <si>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</si>
  <si>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</si>
  <si>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</si>
  <si>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</si>
  <si>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</si>
  <si>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</si>
  <si>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</si>
  <si>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</si>
  <si>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</si>
  <si>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</si>
  <si>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</si>
  <si>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</si>
  <si>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</si>
  <si>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</si>
  <si>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</si>
  <si>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</si>
  <si>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</si>
  <si>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</si>
  <si>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</si>
  <si>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</si>
  <si>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</si>
  <si>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</si>
  <si>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</si>
  <si>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</si>
  <si>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</si>
  <si>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</si>
  <si>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</si>
  <si>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</si>
  <si>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</si>
  <si>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</si>
  <si>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</si>
  <si>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</si>
  <si>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</si>
  <si>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</si>
  <si>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</si>
  <si>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</si>
  <si>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</si>
  <si>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</si>
  <si>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</si>
  <si>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</si>
  <si>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</si>
  <si>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</si>
  <si>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</si>
  <si>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</si>
  <si>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</si>
  <si>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</si>
  <si>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</si>
  <si>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</si>
  <si>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</si>
  <si>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</si>
  <si>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</si>
  <si>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</si>
  <si>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</si>
  <si>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</si>
  <si>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</si>
  <si>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</si>
  <si>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</si>
  <si>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</si>
  <si>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</si>
  <si>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</si>
  <si>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</si>
  <si>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</si>
  <si>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</si>
  <si>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</si>
  <si>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</si>
  <si>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</si>
  <si>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</si>
  <si>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</si>
  <si>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</si>
  <si>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</si>
  <si>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</si>
  <si>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</si>
  <si>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</si>
  <si>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</si>
  <si>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</si>
  <si>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</si>
  <si>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</si>
  <si>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</si>
  <si>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</si>
  <si>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</si>
  <si>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</si>
  <si>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</si>
  <si>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</si>
  <si>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</si>
  <si>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</si>
  <si>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</si>
  <si>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</si>
  <si>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</si>
  <si>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</si>
  <si>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</si>
  <si>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</si>
  <si>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</si>
  <si>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</si>
  <si>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</si>
  <si>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</si>
  <si>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</si>
  <si>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</si>
  <si>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</si>
  <si>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</si>
  <si>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</si>
  <si>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</si>
  <si>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</si>
  <si>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</si>
  <si>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</si>
  <si>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</si>
  <si>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</si>
  <si>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</si>
  <si>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</si>
  <si>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</si>
  <si>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</si>
  <si>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</si>
  <si>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</si>
  <si>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</si>
  <si>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</si>
  <si>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</si>
  <si>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</si>
  <si>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</si>
  <si>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</si>
  <si>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</si>
  <si>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</si>
  <si>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</si>
  <si>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</si>
  <si>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</si>
  <si>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</si>
  <si>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</si>
  <si>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</si>
  <si>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</si>
  <si>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</si>
  <si>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</si>
  <si>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</si>
  <si>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</si>
  <si>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</si>
  <si>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</si>
  <si>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</si>
  <si>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</si>
  <si>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</si>
  <si>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</si>
  <si>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</si>
  <si>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</si>
  <si>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</si>
  <si>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</si>
  <si>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</si>
  <si>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</si>
  <si>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</si>
  <si>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</si>
  <si>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</si>
  <si>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</si>
  <si>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</si>
  <si>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</si>
  <si>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</si>
  <si>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</si>
  <si>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</si>
  <si>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</si>
  <si>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</si>
  <si>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</si>
  <si>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</si>
  <si>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</si>
  <si>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</si>
  <si>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</si>
  <si>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</si>
  <si>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</si>
  <si>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</si>
  <si>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</si>
  <si>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</si>
  <si>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</si>
  <si>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</si>
  <si>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</si>
  <si>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</si>
  <si>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</si>
  <si>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</si>
  <si>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</si>
  <si>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</si>
  <si>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</si>
  <si>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</si>
  <si>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</si>
  <si>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</si>
  <si>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</si>
  <si>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</si>
  <si>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</si>
  <si>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</si>
  <si>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</si>
  <si>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</si>
  <si>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</si>
  <si>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</si>
  <si>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</si>
  <si>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</si>
  <si>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</si>
  <si>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</si>
  <si>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</si>
  <si>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</si>
  <si>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</si>
  <si>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</si>
  <si>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</si>
  <si>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</si>
  <si>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</si>
  <si>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</si>
  <si>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</si>
  <si>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</si>
  <si>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</si>
  <si>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</si>
  <si>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</si>
  <si>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</si>
  <si>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</si>
  <si>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</si>
  <si>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</si>
  <si>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</si>
  <si>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</si>
  <si>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</si>
  <si>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</si>
  <si>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</si>
  <si>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</si>
  <si>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</si>
  <si>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</si>
  <si>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</si>
  <si>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</si>
  <si>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</si>
  <si>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</si>
  <si>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</si>
  <si>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</si>
  <si>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</si>
  <si>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</si>
  <si>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</si>
  <si>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</si>
  <si>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</si>
  <si>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</si>
  <si>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</si>
  <si>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</si>
  <si>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</si>
  <si>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</si>
  <si>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</si>
  <si>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</si>
  <si>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</si>
  <si>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</si>
  <si>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</si>
  <si>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</si>
  <si>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</si>
  <si>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</si>
  <si>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</si>
  <si>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</si>
  <si>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</si>
  <si>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</si>
  <si>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</si>
  <si>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</si>
  <si>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</si>
  <si>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</si>
  <si>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</si>
  <si>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</si>
  <si>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</si>
  <si>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</si>
  <si>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</si>
  <si>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</si>
  <si>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</si>
  <si>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</si>
  <si>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</si>
  <si>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</si>
  <si>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</si>
  <si>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</si>
  <si>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</si>
  <si>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</si>
  <si>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</si>
  <si>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</si>
  <si>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</si>
  <si>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</si>
  <si>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</si>
  <si>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</si>
  <si>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</si>
  <si>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</si>
  <si>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</si>
  <si>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</si>
  <si>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</si>
  <si>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</si>
  <si>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</si>
  <si>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</si>
  <si>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</si>
  <si>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</si>
  <si>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</si>
  <si>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</si>
  <si>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</si>
  <si>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</si>
  <si>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</si>
  <si>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</si>
  <si>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</si>
  <si>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</si>
  <si>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</si>
  <si>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</si>
  <si>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</si>
  <si>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</si>
  <si>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</si>
  <si>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</si>
  <si>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</si>
  <si>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</si>
  <si>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</si>
  <si>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</si>
  <si>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</si>
  <si>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</si>
  <si>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</si>
  <si>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</si>
  <si>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</si>
  <si>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</si>
  <si>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</si>
  <si>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</si>
  <si>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</si>
  <si>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</si>
  <si>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</si>
  <si>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</si>
  <si>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</si>
  <si>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</si>
  <si>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</si>
  <si>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</si>
  <si>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</si>
  <si>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</si>
  <si>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</si>
  <si>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</si>
  <si>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</si>
  <si>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</si>
  <si>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</si>
  <si>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</si>
  <si>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</si>
  <si>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</si>
  <si>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</si>
  <si>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</si>
  <si>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</si>
  <si>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</si>
  <si>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</si>
  <si>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</si>
  <si>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</si>
  <si>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</si>
  <si>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</si>
  <si>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</si>
  <si>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</si>
  <si>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</si>
  <si>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</si>
  <si>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</si>
  <si>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</si>
  <si>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</si>
  <si>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</si>
  <si>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</si>
  <si>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</si>
  <si>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</si>
  <si>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</si>
  <si>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</si>
  <si>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</si>
  <si>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</si>
  <si>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</si>
  <si>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</si>
  <si>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</si>
  <si>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</si>
  <si>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</si>
  <si>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</si>
  <si>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</si>
  <si>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</si>
  <si>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</si>
  <si>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</si>
  <si>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</si>
  <si>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</si>
  <si>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</si>
  <si>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</si>
  <si>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</si>
  <si>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</si>
  <si>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</si>
  <si>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</si>
  <si>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</si>
  <si>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</si>
  <si>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</si>
  <si>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</si>
  <si>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</si>
  <si>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</si>
  <si>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</si>
  <si>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</si>
  <si>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</si>
  <si>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</si>
  <si>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</si>
  <si>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</si>
  <si>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</si>
  <si>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</si>
  <si>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</si>
  <si>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</si>
  <si>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</si>
  <si>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</si>
  <si>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</si>
  <si>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</si>
  <si>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</si>
  <si>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</si>
  <si>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</si>
  <si>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</si>
  <si>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</si>
  <si>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</si>
  <si>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</si>
  <si>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</si>
  <si>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</si>
  <si>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</si>
  <si>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</si>
  <si>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</si>
  <si>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</si>
  <si>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</si>
  <si>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</si>
  <si>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</si>
  <si>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</si>
  <si>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</si>
  <si>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</si>
  <si>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</si>
  <si>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</si>
  <si>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</si>
  <si>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</si>
  <si>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</si>
  <si>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</si>
  <si>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</si>
  <si>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</si>
  <si>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</si>
  <si>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</si>
  <si>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</si>
  <si>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</si>
  <si>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</si>
  <si>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</si>
  <si>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</si>
  <si>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</si>
  <si>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</si>
  <si>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</si>
  <si>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</si>
  <si>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</si>
  <si>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</si>
  <si>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</si>
  <si>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</si>
  <si>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</si>
  <si>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</si>
  <si>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</si>
  <si>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</si>
  <si>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</si>
  <si>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</si>
  <si>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</si>
  <si>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</si>
  <si>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</si>
  <si>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</si>
  <si>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</si>
  <si>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</si>
  <si>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</si>
  <si>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</si>
  <si>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</si>
  <si>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</si>
  <si>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</si>
  <si>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</si>
  <si>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</si>
  <si>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</si>
  <si>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</si>
  <si>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</si>
  <si>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</si>
  <si>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</si>
  <si>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</si>
  <si>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</si>
  <si>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</si>
  <si>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</si>
  <si>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</si>
  <si>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</si>
  <si>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</si>
  <si>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</si>
  <si>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</si>
  <si>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</si>
  <si>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</si>
  <si>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</si>
  <si>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</si>
  <si>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</si>
  <si>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</si>
  <si>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</si>
  <si>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</si>
  <si>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</si>
  <si>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</si>
  <si>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</si>
  <si>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</si>
  <si>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</si>
  <si>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</si>
  <si>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</si>
  <si>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</si>
  <si>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</si>
  <si>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</si>
  <si>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</si>
  <si>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</si>
  <si>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</si>
  <si>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</si>
  <si>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</si>
  <si>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</si>
  <si>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</si>
  <si>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</si>
  <si>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</si>
  <si>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</si>
  <si>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</si>
  <si>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</si>
  <si>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</si>
  <si>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</si>
  <si>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</si>
  <si>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</si>
  <si>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</si>
  <si>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</si>
  <si>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</si>
  <si>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</si>
  <si>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</si>
  <si>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</si>
  <si>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</si>
  <si>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</si>
  <si>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</si>
  <si>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</si>
  <si>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</si>
  <si>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</si>
  <si>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</si>
  <si>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</si>
  <si>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</si>
  <si>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</si>
  <si>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</si>
  <si>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</si>
  <si>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</si>
  <si>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</si>
  <si>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</si>
  <si>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</si>
  <si>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</si>
  <si>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</si>
  <si>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</si>
  <si>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</si>
  <si>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</si>
  <si>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</si>
  <si>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</si>
  <si>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</si>
  <si>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</si>
  <si>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</si>
  <si>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</si>
  <si>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</si>
  <si>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</si>
  <si>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</si>
  <si>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</si>
  <si>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</si>
  <si>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</si>
  <si>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</si>
  <si>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</si>
  <si>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</si>
  <si>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</si>
  <si>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</si>
  <si>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</si>
  <si>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</si>
  <si>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</si>
  <si>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</si>
  <si>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</si>
  <si>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</si>
  <si>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</si>
  <si>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</si>
  <si>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</si>
  <si>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</si>
  <si>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</si>
  <si>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</si>
  <si>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</si>
  <si>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</si>
  <si>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</si>
  <si>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</si>
  <si>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</si>
  <si>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</si>
  <si>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</si>
  <si>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</si>
  <si>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</si>
  <si>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</si>
  <si>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</si>
  <si>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</si>
  <si>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</si>
  <si>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</si>
  <si>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</si>
  <si>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</si>
  <si>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</si>
  <si>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</si>
  <si>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</si>
  <si>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</si>
  <si>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</si>
  <si>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</si>
  <si>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</si>
  <si>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</si>
  <si>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</si>
  <si>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</si>
  <si>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</si>
  <si>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</si>
  <si>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</si>
  <si>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</si>
  <si>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</si>
  <si>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</si>
  <si>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</si>
  <si>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</si>
  <si>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</si>
  <si>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</si>
  <si>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</si>
  <si>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</si>
  <si>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</si>
  <si>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</si>
  <si>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</si>
  <si>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</si>
  <si>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</si>
  <si>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</si>
  <si>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</si>
  <si>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</si>
  <si>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</si>
  <si>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</si>
  <si>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</si>
  <si>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</si>
  <si>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</si>
  <si>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</si>
  <si>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</si>
  <si>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</si>
  <si>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</si>
  <si>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</si>
  <si>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</si>
  <si>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</si>
  <si>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</si>
  <si>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</si>
  <si>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</si>
  <si>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</si>
  <si>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</si>
  <si>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</si>
  <si>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</si>
  <si>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</si>
  <si>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</si>
  <si>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</si>
  <si>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</si>
  <si>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</si>
  <si>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</si>
  <si>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</si>
  <si>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</si>
  <si>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</si>
  <si>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</si>
  <si>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</si>
  <si>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</si>
  <si>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</si>
  <si>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</si>
  <si>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</si>
  <si>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</si>
  <si>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</si>
  <si>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</si>
  <si>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</si>
  <si>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</si>
  <si>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</si>
  <si>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</si>
  <si>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</si>
  <si>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</si>
  <si>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</si>
  <si>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</si>
  <si>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</si>
  <si>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</si>
  <si>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</si>
  <si>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</si>
  <si>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</si>
  <si>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</si>
  <si>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</si>
  <si>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</si>
  <si>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</si>
  <si>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</si>
  <si>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</si>
  <si>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</si>
  <si>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</si>
  <si>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</si>
  <si>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</si>
  <si>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</si>
  <si>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</si>
  <si>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</si>
  <si>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</si>
  <si>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</si>
  <si>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</si>
  <si>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</si>
  <si>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</si>
  <si>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</si>
  <si>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</si>
  <si>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</si>
  <si>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</si>
  <si>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</si>
  <si>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</si>
  <si>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</si>
  <si>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</si>
  <si>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</si>
  <si>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</si>
  <si>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</si>
  <si>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</si>
  <si>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</si>
  <si>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</si>
  <si>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</si>
  <si>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</si>
  <si>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</si>
  <si>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</si>
  <si>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</si>
  <si>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</si>
  <si>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</si>
  <si>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</si>
  <si>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</si>
  <si>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</si>
  <si>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</si>
  <si>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</si>
  <si>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</si>
  <si>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</si>
  <si>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</si>
  <si>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</si>
  <si>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</si>
  <si>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</si>
  <si>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</si>
  <si>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</si>
  <si>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</si>
  <si>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</si>
  <si>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</si>
  <si>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</si>
  <si>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</si>
  <si>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</si>
  <si>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</si>
  <si>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</si>
  <si>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</si>
  <si>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</si>
  <si>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</si>
  <si>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</si>
  <si>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</si>
  <si>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</si>
  <si>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</si>
  <si>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</si>
  <si>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</si>
  <si>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</si>
  <si>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</si>
  <si>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</si>
  <si>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</si>
  <si>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</si>
  <si>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</si>
  <si>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</si>
  <si>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</si>
  <si>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</si>
  <si>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</si>
  <si>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</si>
  <si>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</si>
  <si>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</si>
  <si>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</si>
  <si>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</si>
  <si>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</si>
  <si>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</si>
  <si>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</si>
  <si>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</si>
  <si>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</si>
  <si>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</si>
  <si>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</si>
  <si>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</si>
  <si>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</si>
  <si>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</si>
  <si>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</si>
  <si>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</si>
  <si>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</si>
  <si>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</si>
  <si>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</si>
  <si>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</si>
  <si>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</si>
  <si>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</si>
  <si>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</si>
  <si>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</si>
  <si>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</si>
  <si>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</si>
  <si>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</si>
  <si>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</si>
  <si>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</si>
  <si>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</si>
  <si>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</si>
  <si>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</si>
  <si>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</si>
  <si>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</si>
  <si>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</si>
  <si>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</si>
  <si>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</si>
  <si>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</si>
  <si>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</si>
  <si>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</si>
  <si>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</si>
  <si>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</si>
  <si>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</si>
  <si>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</si>
  <si>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</si>
  <si>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</si>
  <si>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</si>
  <si>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</si>
  <si>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</si>
  <si>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</si>
  <si>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</si>
  <si>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</si>
  <si>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</si>
  <si>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</si>
  <si>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</si>
  <si>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</si>
  <si>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</si>
  <si>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</si>
  <si>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</si>
  <si>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</si>
  <si>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</si>
  <si>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</si>
  <si>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</si>
  <si>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</si>
  <si>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</si>
  <si>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</si>
  <si>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</si>
  <si>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</si>
  <si>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</si>
  <si>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</si>
  <si>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</si>
  <si>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</si>
  <si>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</si>
  <si>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</si>
  <si>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</si>
  <si>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</si>
  <si>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</si>
  <si>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</si>
  <si>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</si>
  <si>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</si>
  <si>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</si>
  <si>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</si>
  <si>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</si>
  <si>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</si>
  <si>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</si>
  <si>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</si>
  <si>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</si>
  <si>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</si>
  <si>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</si>
  <si>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</si>
  <si>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</si>
  <si>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</si>
  <si>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</si>
  <si>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</si>
  <si>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</si>
  <si>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</si>
  <si>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</si>
  <si>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</si>
  <si>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</si>
  <si>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</si>
  <si>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</si>
  <si>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</si>
  <si>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</si>
  <si>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</si>
  <si>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</si>
  <si>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</si>
  <si>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</si>
  <si>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</si>
  <si>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</si>
  <si>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</si>
  <si>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</si>
  <si>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</si>
  <si>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</si>
  <si>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</si>
  <si>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</si>
  <si>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</si>
  <si>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</si>
  <si>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</si>
  <si>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</si>
  <si>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</si>
  <si>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</si>
  <si>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</si>
  <si>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</si>
  <si>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</si>
  <si>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</si>
  <si>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</si>
  <si>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</si>
  <si>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</si>
  <si>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</si>
  <si>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</si>
  <si>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</si>
  <si>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</si>
  <si>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</si>
  <si>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</si>
  <si>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</si>
  <si>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</si>
  <si>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</si>
  <si>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</si>
  <si>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</si>
  <si>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</si>
  <si>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</si>
  <si>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</si>
  <si>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</si>
  <si>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</si>
  <si>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</si>
  <si>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</si>
  <si>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</si>
  <si>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</si>
  <si>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</si>
  <si>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</si>
  <si>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</si>
  <si>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</si>
  <si>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</si>
  <si>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</si>
  <si>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</si>
  <si>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</si>
  <si>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</si>
  <si>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</si>
  <si>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</si>
  <si>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</si>
  <si>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</si>
  <si>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</si>
  <si>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</si>
  <si>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</si>
  <si>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</si>
  <si>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</si>
  <si>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</si>
  <si>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</si>
  <si>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</si>
  <si>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</si>
  <si>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</si>
  <si>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</si>
  <si>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</si>
  <si>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</si>
  <si>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</si>
  <si>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</si>
  <si>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</si>
  <si>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</si>
  <si>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</si>
  <si>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</si>
  <si>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</si>
  <si>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</si>
  <si>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</si>
  <si>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</si>
  <si>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</si>
  <si>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</si>
  <si>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</si>
  <si>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</si>
  <si>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</si>
  <si>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</si>
  <si>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</si>
  <si>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</si>
  <si>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</si>
  <si>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</si>
  <si>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</si>
  <si>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</si>
  <si>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</si>
  <si>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</si>
  <si>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</si>
  <si>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</si>
  <si>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</si>
  <si>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</si>
  <si>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</si>
  <si>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</si>
  <si>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</si>
  <si>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</si>
  <si>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</si>
  <si>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</si>
  <si>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</si>
  <si>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</si>
  <si>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</si>
  <si>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</si>
  <si>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</si>
  <si>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</si>
  <si>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</si>
  <si>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</si>
  <si>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</si>
  <si>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</si>
  <si>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</si>
  <si>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</si>
  <si>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</si>
  <si>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</si>
  <si>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</si>
  <si>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</si>
  <si>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</si>
  <si>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</si>
  <si>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</si>
  <si>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</si>
  <si>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</si>
  <si>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</si>
  <si>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</si>
  <si>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</si>
  <si>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</si>
  <si>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</si>
  <si>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</si>
  <si>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</si>
  <si>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</si>
  <si>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</si>
  <si>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</si>
  <si>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</si>
  <si>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</si>
  <si>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</si>
  <si>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</si>
  <si>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</si>
  <si>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</si>
  <si>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</si>
  <si>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</si>
  <si>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</si>
  <si>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</si>
  <si>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</si>
  <si>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</si>
  <si>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</si>
  <si>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</si>
  <si>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</si>
  <si>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</si>
  <si>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</si>
  <si>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</si>
  <si>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</si>
  <si>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</si>
  <si>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</si>
  <si>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</si>
  <si>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</si>
  <si>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</si>
  <si>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</si>
  <si>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</si>
  <si>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</si>
  <si>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</si>
  <si>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</si>
  <si>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</si>
  <si>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</si>
  <si>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</si>
  <si>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</si>
  <si>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</si>
  <si>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</si>
  <si>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</si>
  <si>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</si>
  <si>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</si>
  <si>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</si>
  <si>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</si>
  <si>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</si>
  <si>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</si>
  <si>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</si>
  <si>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</si>
  <si>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</si>
  <si>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</si>
  <si>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</si>
  <si>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</si>
  <si>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</si>
  <si>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</si>
  <si>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</si>
  <si>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</si>
  <si>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</si>
  <si>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</si>
  <si>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</si>
  <si>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</si>
  <si>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</si>
  <si>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</si>
  <si>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</si>
  <si>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</si>
  <si>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</si>
  <si>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</si>
  <si>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</si>
  <si>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</si>
  <si>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</si>
  <si>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</si>
  <si>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</si>
  <si>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</si>
  <si>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</si>
  <si>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</si>
  <si>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</si>
  <si>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</si>
  <si>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</si>
  <si>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</si>
  <si>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</si>
  <si>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</si>
  <si>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</si>
  <si>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</si>
  <si>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</si>
  <si>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</si>
  <si>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</si>
  <si>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</si>
  <si>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</si>
  <si>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</si>
  <si>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</si>
  <si>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</si>
  <si>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</si>
  <si>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</si>
  <si>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</si>
  <si>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</si>
  <si>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</si>
  <si>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</si>
  <si>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</si>
  <si>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</si>
  <si>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</si>
  <si>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</si>
  <si>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</si>
  <si>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</si>
  <si>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</si>
  <si>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</si>
  <si>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</si>
  <si>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</si>
  <si>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</si>
  <si>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</si>
  <si>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</si>
  <si>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</si>
  <si>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</si>
  <si>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</si>
  <si>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</si>
  <si>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</si>
  <si>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</si>
  <si>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</si>
  <si>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</si>
  <si>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</si>
  <si>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</si>
  <si>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</si>
  <si>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</si>
  <si>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</si>
  <si>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</si>
  <si>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</si>
  <si>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</si>
  <si>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</si>
  <si>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</si>
  <si>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</si>
  <si>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</si>
  <si>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</si>
  <si>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</si>
  <si>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</si>
  <si>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</si>
  <si>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</si>
  <si>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</si>
  <si>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</si>
  <si>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</si>
  <si>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</si>
  <si>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</si>
  <si>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</si>
  <si>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</si>
  <si>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</si>
  <si>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</si>
  <si>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</si>
  <si>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</si>
  <si>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</si>
  <si>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</si>
  <si>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</si>
  <si>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</si>
  <si>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</si>
  <si>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</si>
  <si>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</si>
  <si>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</si>
  <si>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</si>
  <si>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</si>
  <si>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</si>
  <si>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</si>
  <si>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</si>
  <si>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</si>
  <si>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</si>
  <si>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</si>
  <si>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</si>
  <si>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</si>
  <si>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</si>
  <si>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</si>
  <si>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</si>
  <si>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</si>
  <si>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</si>
  <si>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</si>
  <si>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</si>
  <si>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</si>
  <si>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</si>
  <si>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</si>
  <si>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</si>
  <si>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</si>
  <si>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</si>
  <si>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</si>
  <si>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</si>
  <si>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</si>
  <si>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</si>
  <si>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</si>
  <si>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</si>
  <si>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</si>
  <si>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</si>
  <si>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</si>
  <si>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</si>
  <si>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</si>
  <si>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</si>
  <si>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</si>
  <si>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</si>
  <si>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</si>
  <si>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</si>
  <si>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</si>
  <si>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</si>
  <si>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</si>
  <si>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</si>
  <si>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</si>
  <si>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</si>
  <si>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</si>
  <si>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</si>
  <si>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</si>
  <si>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</si>
  <si>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</si>
  <si>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</si>
  <si>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</si>
  <si>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</si>
  <si>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</si>
  <si>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</si>
  <si>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</si>
  <si>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</si>
  <si>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</si>
  <si>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</si>
  <si>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</si>
  <si>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</si>
  <si>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</si>
  <si>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</si>
  <si>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</si>
  <si>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</si>
  <si>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</si>
  <si>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</si>
  <si>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</si>
  <si>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</si>
  <si>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</si>
  <si>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</si>
  <si>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</si>
  <si>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</si>
  <si>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</si>
  <si>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</si>
  <si>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</si>
  <si>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</si>
  <si>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</si>
  <si>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</si>
  <si>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</si>
  <si>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</si>
  <si>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</si>
  <si>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</si>
  <si>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</si>
  <si>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</si>
  <si>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</si>
  <si>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</si>
  <si>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</si>
  <si>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</si>
  <si>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</si>
  <si>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</si>
  <si>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</si>
  <si>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</si>
  <si>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</si>
  <si>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</si>
  <si>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</si>
  <si>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</si>
  <si>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</si>
  <si>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</si>
  <si>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</si>
  <si>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</si>
  <si>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</si>
  <si>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</si>
  <si>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</si>
  <si>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</si>
  <si>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</si>
  <si>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</si>
  <si>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</si>
  <si>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</si>
  <si>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</si>
  <si>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</si>
  <si>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</si>
  <si>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</si>
  <si>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</si>
  <si>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</si>
  <si>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</si>
  <si>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</si>
  <si>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</si>
  <si>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</si>
  <si>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</si>
  <si>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</si>
  <si>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</si>
  <si>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</si>
  <si>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</si>
  <si>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</si>
  <si>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</si>
  <si>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</si>
  <si>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</si>
  <si>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</si>
  <si>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</si>
  <si>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</si>
  <si>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</si>
  <si>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</si>
  <si>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</si>
  <si>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</si>
  <si>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</si>
  <si>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</si>
  <si>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</si>
  <si>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</si>
  <si>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</si>
  <si>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</si>
  <si>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</si>
  <si>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</si>
  <si>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</si>
  <si>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</si>
  <si>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</si>
  <si>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</si>
  <si>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</si>
  <si>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</si>
  <si>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</si>
  <si>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</si>
  <si>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</si>
  <si>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</si>
  <si>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</si>
  <si>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</si>
  <si>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</si>
  <si>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</si>
  <si>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</si>
  <si>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</si>
  <si>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</si>
  <si>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</si>
  <si>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</si>
  <si>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</si>
  <si>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</si>
  <si>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</si>
  <si>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</si>
  <si>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</si>
  <si>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</si>
  <si>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</si>
  <si>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</si>
  <si>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</si>
  <si>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</si>
  <si>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</si>
  <si>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</si>
  <si>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</si>
  <si>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</si>
  <si>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</si>
  <si>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</si>
  <si>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</si>
  <si>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</si>
  <si>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</si>
  <si>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</si>
  <si>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</si>
  <si>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</si>
  <si>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</si>
  <si>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</si>
  <si>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</si>
  <si>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</si>
  <si>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</si>
  <si>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</si>
  <si>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</si>
  <si>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</si>
  <si>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</si>
  <si>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</si>
  <si>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</si>
  <si>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</si>
  <si>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</si>
  <si>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</si>
  <si>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</si>
  <si>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</si>
  <si>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</si>
  <si>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</si>
  <si>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</si>
  <si>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</si>
  <si>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</si>
  <si>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</si>
  <si>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</si>
  <si>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</si>
  <si>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</si>
  <si>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</si>
  <si>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</si>
  <si>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</si>
  <si>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</si>
  <si>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</si>
  <si>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</si>
  <si>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</si>
  <si>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</si>
  <si>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</si>
  <si>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</si>
  <si>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</si>
  <si>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</si>
  <si>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</si>
  <si>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</si>
  <si>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</si>
  <si>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</si>
  <si>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</si>
  <si>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</si>
  <si>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</si>
  <si>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</si>
  <si>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</si>
  <si>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</si>
  <si>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</si>
  <si>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</si>
  <si>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</si>
  <si>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</si>
  <si>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</si>
  <si>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</si>
  <si>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</si>
  <si>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</si>
  <si>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</si>
  <si>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</si>
  <si>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</si>
  <si>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</si>
  <si>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</si>
  <si>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</si>
  <si>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</si>
  <si>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</si>
  <si>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</si>
  <si>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</si>
  <si>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</si>
  <si>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</si>
  <si>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</si>
  <si>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</si>
  <si>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</si>
  <si>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</si>
  <si>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</si>
  <si>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</si>
  <si>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</si>
  <si>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</si>
  <si>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</si>
  <si>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</si>
  <si>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</si>
  <si>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</si>
  <si>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</si>
  <si>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</si>
  <si>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</si>
  <si>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</si>
  <si>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</si>
  <si>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</si>
  <si>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</si>
  <si>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</si>
  <si>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</si>
  <si>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</si>
  <si>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</si>
  <si>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</si>
  <si>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</si>
  <si>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</si>
  <si>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</si>
  <si>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</si>
  <si>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</si>
  <si>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</si>
  <si>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</si>
  <si>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</si>
  <si>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</si>
  <si>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</si>
  <si>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</si>
  <si>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</si>
  <si>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</si>
  <si>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</si>
  <si>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</si>
  <si>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</si>
  <si>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</si>
  <si>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</si>
  <si>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</si>
  <si>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</si>
  <si>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</si>
  <si>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</si>
  <si>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</si>
  <si>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</si>
  <si>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</si>
  <si>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</si>
  <si>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</si>
  <si>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</si>
  <si>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</si>
  <si>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</si>
  <si>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</si>
  <si>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</si>
  <si>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</si>
  <si>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</si>
  <si>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</si>
  <si>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</si>
  <si>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</si>
  <si>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</si>
  <si>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</si>
  <si>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</si>
  <si>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</si>
  <si>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</si>
  <si>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</si>
  <si>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</si>
  <si>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</si>
  <si>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</si>
  <si>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</si>
  <si>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</si>
  <si>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</si>
  <si>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</si>
  <si>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</si>
  <si>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</si>
  <si>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</si>
  <si>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</si>
  <si>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</si>
  <si>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</si>
  <si>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</si>
  <si>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</si>
  <si>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</si>
  <si>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</si>
  <si>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</si>
  <si>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</si>
  <si>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</si>
  <si>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</si>
  <si>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</si>
  <si>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</si>
  <si>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</si>
  <si>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</si>
  <si>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</si>
  <si>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</si>
  <si>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</si>
  <si>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</si>
  <si>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</si>
  <si>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</si>
  <si>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</si>
  <si>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</si>
  <si>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</si>
  <si>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</si>
  <si>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</si>
  <si>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</si>
  <si>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</si>
  <si>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</si>
  <si>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</si>
  <si>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</si>
  <si>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</si>
  <si>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</si>
  <si>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</si>
  <si>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</si>
  <si>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</si>
  <si>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</si>
  <si>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</si>
  <si>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</si>
  <si>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</si>
  <si>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</si>
  <si>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</si>
  <si>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</si>
  <si>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</si>
  <si>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</si>
  <si>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</si>
  <si>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</si>
  <si>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</si>
  <si>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</si>
  <si>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</si>
  <si>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</si>
  <si>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</si>
  <si>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</si>
  <si>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</si>
  <si>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</si>
  <si>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</si>
  <si>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</si>
  <si>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</si>
  <si>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</si>
  <si>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</si>
  <si>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</si>
  <si>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</si>
  <si>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</si>
  <si>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</si>
  <si>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</si>
  <si>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</si>
  <si>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</si>
  <si>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</si>
  <si>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</si>
  <si>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</si>
  <si>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</si>
  <si>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</si>
  <si>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</si>
  <si>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</si>
  <si>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</si>
  <si>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</si>
  <si>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</si>
  <si>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</si>
  <si>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</si>
  <si>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</si>
  <si>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</si>
  <si>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</si>
  <si>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</si>
  <si>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</si>
  <si>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</si>
  <si>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</si>
  <si>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</si>
  <si>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</si>
  <si>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</si>
  <si>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</si>
  <si>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</si>
  <si>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</si>
  <si>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</si>
  <si>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</si>
  <si>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</si>
  <si>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</si>
  <si>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</si>
  <si>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</si>
  <si>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</si>
  <si>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</si>
  <si>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</si>
  <si>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</si>
  <si>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</si>
  <si>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</si>
  <si>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</si>
  <si>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</si>
  <si>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</si>
  <si>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</si>
  <si>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</si>
  <si>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</si>
  <si>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</si>
  <si>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</si>
  <si>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</si>
  <si>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</si>
  <si>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</si>
  <si>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</si>
  <si>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</si>
  <si>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</si>
  <si>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</si>
  <si>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</si>
  <si>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</si>
  <si>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</si>
  <si>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</si>
  <si>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</si>
  <si>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</si>
  <si>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</si>
  <si>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</si>
  <si>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</si>
  <si>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</si>
  <si>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</si>
  <si>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</si>
  <si>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</si>
  <si>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</si>
  <si>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</si>
  <si>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</si>
  <si>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</si>
  <si>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</si>
  <si>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</si>
  <si>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</si>
  <si>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</si>
  <si>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</si>
  <si>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</si>
  <si>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</si>
  <si>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</si>
  <si>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</si>
  <si>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</si>
  <si>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</si>
  <si>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</si>
  <si>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</si>
  <si>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</si>
  <si>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</si>
  <si>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</si>
  <si>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</si>
  <si>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</si>
  <si>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</si>
  <si>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</si>
  <si>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</si>
  <si>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</si>
  <si>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</si>
  <si>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</si>
  <si>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</si>
  <si>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</si>
  <si>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</si>
  <si>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</si>
  <si>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</si>
  <si>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</si>
  <si>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</si>
  <si>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</si>
  <si>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</si>
  <si>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</si>
  <si>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</si>
  <si>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</si>
  <si>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</si>
  <si>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</si>
  <si>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</si>
  <si>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</si>
  <si>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</si>
  <si>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</si>
  <si>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</si>
  <si>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</si>
  <si>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</si>
  <si>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</si>
  <si>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</si>
  <si>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</si>
  <si>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</si>
  <si>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</si>
  <si>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</si>
  <si>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</si>
  <si>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</si>
  <si>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</si>
  <si>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</si>
  <si>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</si>
  <si>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</si>
  <si>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</si>
  <si>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</si>
  <si>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</si>
  <si>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</si>
  <si>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</si>
  <si>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</si>
  <si>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</si>
  <si>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</si>
  <si>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</si>
  <si>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</si>
  <si>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</si>
  <si>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</si>
  <si>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</si>
  <si>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</si>
  <si>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</si>
  <si>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</si>
  <si>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</si>
  <si>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</si>
  <si>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</si>
  <si>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</si>
  <si>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</si>
  <si>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</si>
  <si>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</si>
  <si>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</si>
  <si>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</si>
  <si>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</si>
  <si>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</si>
  <si>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</si>
  <si>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</si>
  <si>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</si>
  <si>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</si>
  <si>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</si>
  <si>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</si>
  <si>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</si>
  <si>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</si>
  <si>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</si>
  <si>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</si>
  <si>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</si>
  <si>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</si>
  <si>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</si>
  <si>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</si>
  <si>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</si>
  <si>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</si>
  <si>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</si>
  <si>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</si>
  <si>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</si>
  <si>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</si>
  <si>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</si>
  <si>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</si>
  <si>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</si>
  <si>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</si>
  <si>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</si>
  <si>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</si>
  <si>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</si>
  <si>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</si>
  <si>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</si>
  <si>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</si>
  <si>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</si>
  <si>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</si>
  <si>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</si>
  <si>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</si>
  <si>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</si>
  <si>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</si>
  <si>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</si>
  <si>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</si>
  <si>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</si>
  <si>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</si>
  <si>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</si>
  <si>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</si>
  <si>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</si>
  <si>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</si>
  <si>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</si>
  <si>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</si>
  <si>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</si>
  <si>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</si>
  <si>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</si>
  <si>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</si>
  <si>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</si>
  <si>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</si>
  <si>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</si>
  <si>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</si>
  <si>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</si>
  <si>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</si>
  <si>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</si>
  <si>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</si>
  <si>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</si>
  <si>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</si>
  <si>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</si>
  <si>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</si>
  <si>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</si>
  <si>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</si>
  <si>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</si>
  <si>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</si>
  <si>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</si>
  <si>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</si>
  <si>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</si>
  <si>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</si>
  <si>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</si>
  <si>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</si>
  <si>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</si>
  <si>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</si>
  <si>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</si>
  <si>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</si>
  <si>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</si>
  <si>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</si>
  <si>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</si>
  <si>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</si>
  <si>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</si>
  <si>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</si>
  <si>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</si>
  <si>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</si>
  <si>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</si>
  <si>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</si>
  <si>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</si>
  <si>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</si>
  <si>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</si>
  <si>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</si>
  <si>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</si>
  <si>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</si>
  <si>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</si>
  <si>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</si>
  <si>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</si>
  <si>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</si>
  <si>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</si>
  <si>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</si>
  <si>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</si>
  <si>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</si>
  <si>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</si>
  <si>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</si>
  <si>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</si>
  <si>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</si>
  <si>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</si>
  <si>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</si>
  <si>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</si>
  <si>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</si>
  <si>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</si>
  <si>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</si>
  <si>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</si>
  <si>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</si>
  <si>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</si>
  <si>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</si>
  <si>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</si>
  <si>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</si>
  <si>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</si>
  <si>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</si>
  <si>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</si>
  <si>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</si>
  <si>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</si>
  <si>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</si>
  <si>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</si>
  <si>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</si>
  <si>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</si>
  <si>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</si>
  <si>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</si>
  <si>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</si>
  <si>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</si>
  <si>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</si>
  <si>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</si>
  <si>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</si>
  <si>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</si>
  <si>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</si>
  <si>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</si>
  <si>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</si>
  <si>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</si>
  <si>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</si>
  <si>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</si>
  <si>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</si>
  <si>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</si>
  <si>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</si>
  <si>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</si>
  <si>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</si>
  <si>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</si>
  <si>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</si>
  <si>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</si>
  <si>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</si>
  <si>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</si>
  <si>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</si>
  <si>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</si>
  <si>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</si>
  <si>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</si>
  <si>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</si>
  <si>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</si>
  <si>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</si>
  <si>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</si>
  <si>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</si>
  <si>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</si>
  <si>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</si>
  <si>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</si>
  <si>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</si>
  <si>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</si>
  <si>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</si>
  <si>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</si>
  <si>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</si>
  <si>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</si>
  <si>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</si>
  <si>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</si>
  <si>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</si>
  <si>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</si>
  <si>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</si>
  <si>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</si>
  <si>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</si>
  <si>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</si>
  <si>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</si>
  <si>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</si>
  <si>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</si>
  <si>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</si>
  <si>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</si>
  <si>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</si>
  <si>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</si>
  <si>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</si>
  <si>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</si>
  <si>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</si>
  <si>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</si>
  <si>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</si>
  <si>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</si>
  <si>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</si>
  <si>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</si>
  <si>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</si>
  <si>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</si>
  <si>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</si>
  <si>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</si>
  <si>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</si>
  <si>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</si>
  <si>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</si>
  <si>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</si>
  <si>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</si>
  <si>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</si>
  <si>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</si>
  <si>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</si>
  <si>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</si>
  <si>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</si>
  <si>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</si>
  <si>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</si>
  <si>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</si>
  <si>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</si>
  <si>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</si>
  <si>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</si>
  <si>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</si>
  <si>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</si>
  <si>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</si>
  <si>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</si>
  <si>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</si>
  <si>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</si>
  <si>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</si>
  <si>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</si>
  <si>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</si>
  <si>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</si>
  <si>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</si>
  <si>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</si>
  <si>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</si>
  <si>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</si>
  <si>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</si>
  <si>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</si>
  <si>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</si>
  <si>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</si>
  <si>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</si>
  <si>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</si>
  <si>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</si>
  <si>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</si>
  <si>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</si>
  <si>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</si>
  <si>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</si>
  <si>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</si>
  <si>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</si>
  <si>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</si>
  <si>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</si>
  <si>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</si>
  <si>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</si>
  <si>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</si>
  <si>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</si>
  <si>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</si>
  <si>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</si>
  <si>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</si>
  <si>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</si>
  <si>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</si>
  <si>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</si>
  <si>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</si>
  <si>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</si>
  <si>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</si>
  <si>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</si>
  <si>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</si>
  <si>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</si>
  <si>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</si>
  <si>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</si>
  <si>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</si>
  <si>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</si>
  <si>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</si>
  <si>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</si>
  <si>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</si>
  <si>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</si>
  <si>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</si>
  <si>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</si>
  <si>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</si>
  <si>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</si>
  <si>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</si>
  <si>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</si>
  <si>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</si>
  <si>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</si>
  <si>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</si>
  <si>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</si>
  <si>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</si>
  <si>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</si>
  <si>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</si>
  <si>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</si>
  <si>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</si>
  <si>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</si>
  <si>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</si>
  <si>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</si>
  <si>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</si>
  <si>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</si>
  <si>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</si>
  <si>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</si>
  <si>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</si>
  <si>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</si>
  <si>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</si>
  <si>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</si>
  <si>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</si>
  <si>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</si>
  <si>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</si>
  <si>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</si>
  <si>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</si>
  <si>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</si>
  <si>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</si>
  <si>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</si>
  <si>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</si>
  <si>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</si>
  <si>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</si>
  <si>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</si>
  <si>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</si>
  <si>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</si>
  <si>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</si>
  <si>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</si>
  <si>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</si>
  <si>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</si>
  <si>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</si>
  <si>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</si>
  <si>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</si>
  <si>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</si>
  <si>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</si>
  <si>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</si>
  <si>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</si>
  <si>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</si>
  <si>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</si>
  <si>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</si>
  <si>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</si>
  <si>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</si>
  <si>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</si>
  <si>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</si>
  <si>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</si>
  <si>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</si>
  <si>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</si>
  <si>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</si>
  <si>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</si>
  <si>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</si>
  <si>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</si>
  <si>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</si>
  <si>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</si>
  <si>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</si>
  <si>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</si>
  <si>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</si>
  <si>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</si>
  <si>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</si>
  <si>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</si>
  <si>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</si>
  <si>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</si>
  <si>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</si>
  <si>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</si>
  <si>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</si>
  <si>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</si>
  <si>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</si>
  <si>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</si>
  <si>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</si>
  <si>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</si>
  <si>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</si>
  <si>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</si>
  <si>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</si>
  <si>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</si>
  <si>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</si>
  <si>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</si>
  <si>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</si>
  <si>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</si>
  <si>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</si>
  <si>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</si>
  <si>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</si>
  <si>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</si>
  <si>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</si>
  <si>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</si>
  <si>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</si>
  <si>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</si>
  <si>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</si>
  <si>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</si>
  <si>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</si>
  <si>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</si>
  <si>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</si>
  <si>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</si>
  <si>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</si>
  <si>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</si>
  <si>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</si>
  <si>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</si>
  <si>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</si>
  <si>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</si>
  <si>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</si>
  <si>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</si>
  <si>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</si>
  <si>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</si>
  <si>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</si>
  <si>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</si>
  <si>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</si>
  <si>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</si>
  <si>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</si>
  <si>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</si>
  <si>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</si>
  <si>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</si>
  <si>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</si>
  <si>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</si>
  <si>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</si>
  <si>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</si>
  <si>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</si>
  <si>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</si>
  <si>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</si>
  <si>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</si>
  <si>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</si>
  <si>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</si>
  <si>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</si>
  <si>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</si>
  <si>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</si>
  <si>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</si>
  <si>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</si>
  <si>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</si>
  <si>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</si>
  <si>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</si>
  <si>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</si>
  <si>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</si>
  <si>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</si>
  <si>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</si>
  <si>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</si>
  <si>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</si>
  <si>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</si>
  <si>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</si>
  <si>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</si>
  <si>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</si>
  <si>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</si>
  <si>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</si>
  <si>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</si>
  <si>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</si>
  <si>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</si>
  <si>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</si>
  <si>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</si>
  <si>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</si>
  <si>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</si>
  <si>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</si>
  <si>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</si>
  <si>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</si>
  <si>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</si>
  <si>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</si>
  <si>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</si>
  <si>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</si>
  <si>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</si>
  <si>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</si>
  <si>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</si>
  <si>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</si>
  <si>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</si>
  <si>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</si>
  <si>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</si>
  <si>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</si>
  <si>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</si>
  <si>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</si>
  <si>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</si>
  <si>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</si>
  <si>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</si>
  <si>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</si>
  <si>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</si>
  <si>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</si>
  <si>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</si>
  <si>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</si>
  <si>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</si>
  <si>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</si>
  <si>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</si>
  <si>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</si>
  <si>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</si>
  <si>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</si>
  <si>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</si>
  <si>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</si>
  <si>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</si>
  <si>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</si>
  <si>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</si>
  <si>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</si>
  <si>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</si>
  <si>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</si>
  <si>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</si>
  <si>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</si>
  <si>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</si>
  <si>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</si>
  <si>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</si>
  <si>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</si>
  <si>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</si>
  <si>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</si>
  <si>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</si>
  <si>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</si>
  <si>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</si>
  <si>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</si>
  <si>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</si>
  <si>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</si>
  <si>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</si>
  <si>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</si>
  <si>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</si>
  <si>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</si>
  <si>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</si>
  <si>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</si>
  <si>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</si>
  <si>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</si>
  <si>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</si>
  <si>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</si>
  <si>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</si>
  <si>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</si>
  <si>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</si>
  <si>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</si>
  <si>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</si>
  <si>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</si>
  <si>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</si>
  <si>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</si>
  <si>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</si>
  <si>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</si>
  <si>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</si>
  <si>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</si>
  <si>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</si>
  <si>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</si>
  <si>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</si>
  <si>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</si>
  <si>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</si>
  <si>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</si>
  <si>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</si>
  <si>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</si>
  <si>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</si>
  <si>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</si>
  <si>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</si>
  <si>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</si>
  <si>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</si>
  <si>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</si>
  <si>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</si>
  <si>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</si>
  <si>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</si>
  <si>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</si>
  <si>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</si>
  <si>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</si>
  <si>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</si>
  <si>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</si>
  <si>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</si>
  <si>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</si>
  <si>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</si>
  <si>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</si>
  <si>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</si>
  <si>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</si>
  <si>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</si>
  <si>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</si>
  <si>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</si>
  <si>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</si>
  <si>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</si>
  <si>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</si>
  <si>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</si>
  <si>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</si>
  <si>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</si>
  <si>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</si>
  <si>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</si>
  <si>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</si>
  <si>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</si>
  <si>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</si>
  <si>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</si>
  <si>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</si>
  <si>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</si>
  <si>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</si>
  <si>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</si>
  <si>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</si>
  <si>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</si>
  <si>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</si>
  <si>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</si>
  <si>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</si>
  <si>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</si>
  <si>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</si>
  <si>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</si>
  <si>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</si>
  <si>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</si>
  <si>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</si>
  <si>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</si>
  <si>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</si>
  <si>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</si>
  <si>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</si>
  <si>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</si>
  <si>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</si>
  <si>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</si>
  <si>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</si>
  <si>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</si>
  <si>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</si>
  <si>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</si>
  <si>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</si>
  <si>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</si>
  <si>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</si>
  <si>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</si>
  <si>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</si>
  <si>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</si>
  <si>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</si>
  <si>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</si>
  <si>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</si>
  <si>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</si>
  <si>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</si>
  <si>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</si>
  <si>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</si>
  <si>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</si>
  <si>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</si>
  <si>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</si>
  <si>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</si>
  <si>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</si>
  <si>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</si>
  <si>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</si>
  <si>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</si>
  <si>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</si>
  <si>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</si>
  <si>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</si>
  <si>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</si>
  <si>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</si>
  <si>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</si>
  <si>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</si>
  <si>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</si>
  <si>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</si>
  <si>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</si>
  <si>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</si>
  <si>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</si>
  <si>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</si>
  <si>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</si>
  <si>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</si>
  <si>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</si>
  <si>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</si>
  <si>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</si>
  <si>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</si>
  <si>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</si>
  <si>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</si>
  <si>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</si>
  <si>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</si>
  <si>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</si>
  <si>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</si>
  <si>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</si>
  <si>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</si>
  <si>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</si>
  <si>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</si>
  <si>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</si>
  <si>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</si>
  <si>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</si>
  <si>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</si>
  <si>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</si>
  <si>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</si>
  <si>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</si>
  <si>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</si>
  <si>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</si>
  <si>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</si>
  <si>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</si>
  <si>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</si>
  <si>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</si>
  <si>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</si>
  <si>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</si>
  <si>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</si>
  <si>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</si>
  <si>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</si>
  <si>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</si>
  <si>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</si>
  <si>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</si>
  <si>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</si>
  <si>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</si>
  <si>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</si>
  <si>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</si>
  <si>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</si>
  <si>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</si>
  <si>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</si>
  <si>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</si>
  <si>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</si>
  <si>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</si>
  <si>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</si>
  <si>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</si>
  <si>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</si>
  <si>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</si>
  <si>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</si>
  <si>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</si>
  <si>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</si>
  <si>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</si>
  <si>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</si>
  <si>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</si>
  <si>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</si>
  <si>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</si>
  <si>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</si>
  <si>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</si>
  <si>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</si>
  <si>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</si>
  <si>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</si>
  <si>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</si>
  <si>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</si>
  <si>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</si>
  <si>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</si>
  <si>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</si>
  <si>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</si>
  <si>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</si>
  <si>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</si>
  <si>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</si>
  <si>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</si>
  <si>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</si>
  <si>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</si>
  <si>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</si>
  <si>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</si>
  <si>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</si>
  <si>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</si>
  <si>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</si>
  <si>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</si>
  <si>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</si>
  <si>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</si>
  <si>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</si>
  <si>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</si>
  <si>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</si>
  <si>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</si>
  <si>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</si>
  <si>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</si>
  <si>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</si>
  <si>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</si>
  <si>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</si>
  <si>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</si>
  <si>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</si>
  <si>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</si>
  <si>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</si>
  <si>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</si>
  <si>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</si>
  <si>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</si>
  <si>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</si>
  <si>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</si>
  <si>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</si>
  <si>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</si>
  <si>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</si>
  <si>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</si>
  <si>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</si>
  <si>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</si>
  <si>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</si>
  <si>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</si>
  <si>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</si>
  <si>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</si>
  <si>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</si>
  <si>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</si>
  <si>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</si>
  <si>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</si>
  <si>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</si>
  <si>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</si>
  <si>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</si>
  <si>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</si>
  <si>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</si>
  <si>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</si>
  <si>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</si>
  <si>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</si>
  <si>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</si>
  <si>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</si>
  <si>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</si>
  <si>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</si>
  <si>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</si>
  <si>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</si>
  <si>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</si>
  <si>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</si>
  <si>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</si>
  <si>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</si>
  <si>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</si>
  <si>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</si>
  <si>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</si>
  <si>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</si>
  <si>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</si>
  <si>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</si>
  <si>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</si>
  <si>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</si>
  <si>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</si>
  <si>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</si>
  <si>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</si>
  <si>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</si>
  <si>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</si>
  <si>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</si>
  <si>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</si>
  <si>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</si>
  <si>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</si>
  <si>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</si>
  <si>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</si>
  <si>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</si>
  <si>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</si>
  <si>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</si>
  <si>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</si>
  <si>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</si>
  <si>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</si>
  <si>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</si>
  <si>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</si>
  <si>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</si>
  <si>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</si>
  <si>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</si>
  <si>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</si>
  <si>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</si>
  <si>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</si>
  <si>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</si>
  <si>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</si>
  <si>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</si>
  <si>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</si>
  <si>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</si>
  <si>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</si>
  <si>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</si>
  <si>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</si>
  <si>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</si>
  <si>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</si>
  <si>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</si>
  <si>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</si>
  <si>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</si>
  <si>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</si>
  <si>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</si>
  <si>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</si>
  <si>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</si>
  <si>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</si>
  <si>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</si>
  <si>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</si>
  <si>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</si>
  <si>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</si>
  <si>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</si>
  <si>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</si>
  <si>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</si>
  <si>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</si>
  <si>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</si>
  <si>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</si>
  <si>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</si>
  <si>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</si>
  <si>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</si>
  <si>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</si>
  <si>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</si>
  <si>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</si>
  <si>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</si>
  <si>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</si>
  <si>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</si>
  <si>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</si>
  <si>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</si>
  <si>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</si>
  <si>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</si>
  <si>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</si>
  <si>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</si>
  <si>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</si>
  <si>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</si>
  <si>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</si>
  <si>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</si>
  <si>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</si>
  <si>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</si>
  <si>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</si>
  <si>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</si>
  <si>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</si>
  <si>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</si>
  <si>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</si>
  <si>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</si>
  <si>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</si>
  <si>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</si>
  <si>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</si>
  <si>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</si>
  <si>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</si>
  <si>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</si>
  <si>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</si>
  <si>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</si>
  <si>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</si>
  <si>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</si>
  <si>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</si>
  <si>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</si>
  <si>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</si>
  <si>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</si>
  <si>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</si>
  <si>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</si>
  <si>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</si>
  <si>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</si>
  <si>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</si>
  <si>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</si>
  <si>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</si>
  <si>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</si>
  <si>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</si>
  <si>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</si>
  <si>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</si>
  <si>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</si>
  <si>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</si>
  <si>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</si>
  <si>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</si>
  <si>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</si>
  <si>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</si>
  <si>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</si>
  <si>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</si>
  <si>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</si>
  <si>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</si>
  <si>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</si>
  <si>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</si>
  <si>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</si>
  <si>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</si>
  <si>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</si>
  <si>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</si>
  <si>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</si>
  <si>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</si>
  <si>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</si>
  <si>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</si>
  <si>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</si>
  <si>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</si>
  <si>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</si>
  <si>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</si>
  <si>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</si>
  <si>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</si>
  <si>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</si>
  <si>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</si>
  <si>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</si>
  <si>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</si>
  <si>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</si>
  <si>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</si>
  <si>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</si>
  <si>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</si>
  <si>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</si>
  <si>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</si>
  <si>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</si>
  <si>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</si>
  <si>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</si>
  <si>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</si>
  <si>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</si>
  <si>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</si>
  <si>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</si>
  <si>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</si>
  <si>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</si>
  <si>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</si>
  <si>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</si>
  <si>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</si>
  <si>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</si>
  <si>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</si>
  <si>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</si>
  <si>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</si>
  <si>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</si>
  <si>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</si>
  <si>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</si>
  <si>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</si>
  <si>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</si>
  <si>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</si>
  <si>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</si>
  <si>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</si>
  <si>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</si>
  <si>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</si>
  <si>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</si>
  <si>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</si>
  <si>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</si>
  <si>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</si>
  <si>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</si>
  <si>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</si>
  <si>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</si>
  <si>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</si>
  <si>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</si>
  <si>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</si>
  <si>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</si>
  <si>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</si>
  <si>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</si>
  <si>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</si>
  <si>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</si>
  <si>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</si>
  <si>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</si>
  <si>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</si>
  <si>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</si>
  <si>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</si>
  <si>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</si>
  <si>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</si>
  <si>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</si>
  <si>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</si>
  <si>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</si>
  <si>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</si>
  <si>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</si>
  <si>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</si>
  <si>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</si>
  <si>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</si>
  <si>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</si>
  <si>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</si>
  <si>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</si>
  <si>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</si>
  <si>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</si>
  <si>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</si>
  <si>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</si>
  <si>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</si>
  <si>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</si>
  <si>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</si>
  <si>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</si>
  <si>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</si>
  <si>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</si>
  <si>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</si>
  <si>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</si>
  <si>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</si>
  <si>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</si>
  <si>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</si>
  <si>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</si>
  <si>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</si>
  <si>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</si>
  <si>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</si>
  <si>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</si>
  <si>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</si>
  <si>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</si>
  <si>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</si>
  <si>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</si>
  <si>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</si>
  <si>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</si>
  <si>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</si>
  <si>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</si>
  <si>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</si>
  <si>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</si>
  <si>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</si>
  <si>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</si>
  <si>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</si>
  <si>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</si>
  <si>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</si>
  <si>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</si>
  <si>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</si>
  <si>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</si>
  <si>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</si>
  <si>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</si>
  <si>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</si>
  <si>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</si>
  <si>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</si>
  <si>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</si>
  <si>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</si>
  <si>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</si>
  <si>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</si>
  <si>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</si>
  <si>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</si>
  <si>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</si>
  <si>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</si>
  <si>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</si>
  <si>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</si>
  <si>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</si>
  <si>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</si>
  <si>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</si>
  <si>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</si>
  <si>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</si>
  <si>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</si>
  <si>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</si>
  <si>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</si>
  <si>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</si>
  <si>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</si>
  <si>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</si>
  <si>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</si>
  <si>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</si>
  <si>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</si>
  <si>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</si>
  <si>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</si>
  <si>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</si>
  <si>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</si>
  <si>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</si>
  <si>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</si>
  <si>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</si>
  <si>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</si>
  <si>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</si>
  <si>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</si>
  <si>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</si>
  <si>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</si>
  <si>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</si>
  <si>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</si>
  <si>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</si>
  <si>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</si>
  <si>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</si>
  <si>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</si>
  <si>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</si>
  <si>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</si>
  <si>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</si>
  <si>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</si>
  <si>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</si>
  <si>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</si>
  <si>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</si>
  <si>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</si>
  <si>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</si>
  <si>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</si>
  <si>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</si>
  <si>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</si>
  <si>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</si>
  <si>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</si>
  <si>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</si>
  <si>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</si>
  <si>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</si>
  <si>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</si>
  <si>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</si>
  <si>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</si>
  <si>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</si>
  <si>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</si>
  <si>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</si>
  <si>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</si>
  <si>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</si>
  <si>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</si>
  <si>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</si>
  <si>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</si>
  <si>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</si>
  <si>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</si>
  <si>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</si>
  <si>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</si>
  <si>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</si>
  <si>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</si>
  <si>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</si>
  <si>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</si>
  <si>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</si>
  <si>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</si>
  <si>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</si>
  <si>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</si>
  <si>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</si>
  <si>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</si>
  <si>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</si>
  <si>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</si>
  <si>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</si>
  <si>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</si>
  <si>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</si>
  <si>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</si>
  <si>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</si>
  <si>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</si>
  <si>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</si>
  <si>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</si>
  <si>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</si>
  <si>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</si>
  <si>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</si>
  <si>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</si>
  <si>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</si>
  <si>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</si>
  <si>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</si>
  <si>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</si>
  <si>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</si>
  <si>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</si>
  <si>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</si>
  <si>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</si>
  <si>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</si>
  <si>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</si>
  <si>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</si>
  <si>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</si>
  <si>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</si>
  <si>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</si>
  <si>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</si>
  <si>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</si>
  <si>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</si>
  <si>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</si>
  <si>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</si>
  <si>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</si>
  <si>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</si>
  <si>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</si>
  <si>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</si>
  <si>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</si>
  <si>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</si>
  <si>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</si>
  <si>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</si>
  <si>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</si>
  <si>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</si>
  <si>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</si>
  <si>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</si>
  <si>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</si>
  <si>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</si>
  <si>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</si>
  <si>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</si>
  <si>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</si>
  <si>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</si>
  <si>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</si>
  <si>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</si>
  <si>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</si>
  <si>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</si>
  <si>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</si>
  <si>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</si>
  <si>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</si>
  <si>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</si>
  <si>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</si>
  <si>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</si>
  <si>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</si>
  <si>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</si>
  <si>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</si>
  <si>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</si>
  <si>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</si>
  <si>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</si>
  <si>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</si>
  <si>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</si>
  <si>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</si>
  <si>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</si>
  <si>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</si>
  <si>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</si>
  <si>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</si>
  <si>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</si>
  <si>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</si>
  <si>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</si>
  <si>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</si>
  <si>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</si>
  <si>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</si>
  <si>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</si>
  <si>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</si>
  <si>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</si>
  <si>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</si>
  <si>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</si>
  <si>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</si>
  <si>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</si>
  <si>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</si>
  <si>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</si>
  <si>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</si>
  <si>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</si>
  <si>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</si>
  <si>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</si>
  <si>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</si>
  <si>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</si>
  <si>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</si>
  <si>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</si>
  <si>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</si>
  <si>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</si>
  <si>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</si>
  <si>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</si>
  <si>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</si>
  <si>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</si>
  <si>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</si>
  <si>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</si>
  <si>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</si>
  <si>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</si>
  <si>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</si>
  <si>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</si>
  <si>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</si>
  <si>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</si>
  <si>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</si>
  <si>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</si>
  <si>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</si>
  <si>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</si>
  <si>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</si>
  <si>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</si>
  <si>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</si>
  <si>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</si>
  <si>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</si>
  <si>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</si>
  <si>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</si>
  <si>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</si>
  <si>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</si>
  <si>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</si>
  <si>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</si>
  <si>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</si>
  <si>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</si>
  <si>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</si>
  <si>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</si>
  <si>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</si>
  <si>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</si>
  <si>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</si>
  <si>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</si>
  <si>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</si>
  <si>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</si>
  <si>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</si>
  <si>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</si>
  <si>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</si>
  <si>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</si>
  <si>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</si>
  <si>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</si>
  <si>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</si>
  <si>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</si>
  <si>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</si>
  <si>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</si>
  <si>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</si>
  <si>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</si>
  <si>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</si>
  <si>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</si>
  <si>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</si>
  <si>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</si>
  <si>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</si>
  <si>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</si>
  <si>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</si>
  <si>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</si>
  <si>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</si>
  <si>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</si>
  <si>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</si>
  <si>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</si>
  <si>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</si>
  <si>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</si>
  <si>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</si>
  <si>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</si>
  <si>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</si>
  <si>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</si>
  <si>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</si>
  <si>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</si>
  <si>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</si>
  <si>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</si>
  <si>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</si>
  <si>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</si>
  <si>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</si>
  <si>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</si>
  <si>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</si>
  <si>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</si>
  <si>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</si>
  <si>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</si>
  <si>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</si>
  <si>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</si>
  <si>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</si>
  <si>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</si>
  <si>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</si>
  <si>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</si>
  <si>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</si>
  <si>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</si>
  <si>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</si>
  <si>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</si>
  <si>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</si>
  <si>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</si>
  <si>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</si>
  <si>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</si>
  <si>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</si>
  <si>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</si>
  <si>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</si>
  <si>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</si>
  <si>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</si>
  <si>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</si>
  <si>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</si>
  <si>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</si>
  <si>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</si>
  <si>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</si>
  <si>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</si>
  <si>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</si>
  <si>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</si>
  <si>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</si>
  <si>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</si>
  <si>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</si>
  <si>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</si>
  <si>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</si>
  <si>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</si>
  <si>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</si>
  <si>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</si>
  <si>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</si>
  <si>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</si>
  <si>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</si>
  <si>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</si>
  <si>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</si>
  <si>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</si>
  <si>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</si>
  <si>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</si>
  <si>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</si>
  <si>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</si>
  <si>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</si>
  <si>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</si>
  <si>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</si>
  <si>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</si>
  <si>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</si>
  <si>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</si>
  <si>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</si>
  <si>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</si>
  <si>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</si>
  <si>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</si>
  <si>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</si>
  <si>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</si>
  <si>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</si>
  <si>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</si>
  <si>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</si>
  <si>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</si>
  <si>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</si>
  <si>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</si>
  <si>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</si>
  <si>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</si>
  <si>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</si>
  <si>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</si>
  <si>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</si>
  <si>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</si>
  <si>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</si>
  <si>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</si>
  <si>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</si>
  <si>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</si>
  <si>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</si>
  <si>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</si>
  <si>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</si>
  <si>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</si>
  <si>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</si>
  <si>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</si>
  <si>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</si>
  <si>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</si>
  <si>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</si>
  <si>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</si>
  <si>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</si>
  <si>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</si>
  <si>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</si>
  <si>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</si>
  <si>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</si>
  <si>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</si>
  <si>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</si>
  <si>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</si>
  <si>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</si>
  <si>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</si>
  <si>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</si>
  <si>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</si>
  <si>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</si>
  <si>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</si>
  <si>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</si>
  <si>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</si>
  <si>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</si>
  <si>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</si>
  <si>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</si>
  <si>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</si>
  <si>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</si>
  <si>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</si>
  <si>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</si>
  <si>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</si>
  <si>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</si>
  <si>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</si>
  <si>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</si>
  <si>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</si>
  <si>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</si>
  <si>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</si>
  <si>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</si>
  <si>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</si>
  <si>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</si>
  <si>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</si>
  <si>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</si>
  <si>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</si>
  <si>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</si>
  <si>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</si>
  <si>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</si>
  <si>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</si>
  <si>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</si>
  <si>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</si>
  <si>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</si>
  <si>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</si>
  <si>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</si>
  <si>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</si>
  <si>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</si>
  <si>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</si>
  <si>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</si>
  <si>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</si>
  <si>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</si>
  <si>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</si>
  <si>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</si>
  <si>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</si>
  <si>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</si>
  <si>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</si>
  <si>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</si>
  <si>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</si>
  <si>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</si>
  <si>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</si>
  <si>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</si>
  <si>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</si>
  <si>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</si>
  <si>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</si>
  <si>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</si>
  <si>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</si>
  <si>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</si>
  <si>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</si>
  <si>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</si>
  <si>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</si>
  <si>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</si>
  <si>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</si>
  <si>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</si>
  <si>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</si>
  <si>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</si>
  <si>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</si>
  <si>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</si>
  <si>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</si>
  <si>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</si>
  <si>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</si>
  <si>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</si>
  <si>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</si>
  <si>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</si>
  <si>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</si>
  <si>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</si>
  <si>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</si>
  <si>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</si>
  <si>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</si>
  <si>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</si>
  <si>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</si>
  <si>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</si>
  <si>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</si>
  <si>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</si>
  <si>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</si>
  <si>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</si>
  <si>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</si>
  <si>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</si>
  <si>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</si>
  <si>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</si>
  <si>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</si>
  <si>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</si>
  <si>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</si>
  <si>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</si>
  <si>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</si>
  <si>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</si>
  <si>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</si>
  <si>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</si>
  <si>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</si>
  <si>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</si>
  <si>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</si>
  <si>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</si>
  <si>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</si>
  <si>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</si>
  <si>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</si>
  <si>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</si>
  <si>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</si>
  <si>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</si>
  <si>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</si>
  <si>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</si>
  <si>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</si>
  <si>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</si>
  <si>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</si>
  <si>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</si>
  <si>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</si>
  <si>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</si>
  <si>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</si>
  <si>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</si>
  <si>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</si>
  <si>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</si>
  <si>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</si>
  <si>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</si>
  <si>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</si>
  <si>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</si>
  <si>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</si>
  <si>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</si>
  <si>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</si>
  <si>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</si>
  <si>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</si>
  <si>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</si>
  <si>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</si>
  <si>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</si>
  <si>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</si>
  <si>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</si>
  <si>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</si>
  <si>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</si>
  <si>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</si>
  <si>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</si>
  <si>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</si>
  <si>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</si>
  <si>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</si>
  <si>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</si>
  <si>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</si>
  <si>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</si>
  <si>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</si>
  <si>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</si>
  <si>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</si>
  <si>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</si>
  <si>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</si>
  <si>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</si>
  <si>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</si>
  <si>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</si>
  <si>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</si>
  <si>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</si>
  <si>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</si>
  <si>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</si>
  <si>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</si>
  <si>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</si>
  <si>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</si>
  <si>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</si>
  <si>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</si>
  <si>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</si>
  <si>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</si>
  <si>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</si>
  <si>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</si>
  <si>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</si>
  <si>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</si>
  <si>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</si>
  <si>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</si>
  <si>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</si>
  <si>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</si>
  <si>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</si>
  <si>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</si>
  <si>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</si>
  <si>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</si>
  <si>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</si>
  <si>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</si>
  <si>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</si>
  <si>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</si>
  <si>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</si>
  <si>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</si>
  <si>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</si>
  <si>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</si>
  <si>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</si>
  <si>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</si>
  <si>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</si>
  <si>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</si>
  <si>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</si>
  <si>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</si>
  <si>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</si>
  <si>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</si>
  <si>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</si>
  <si>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</si>
  <si>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</si>
  <si>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</si>
  <si>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</si>
  <si>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</si>
  <si>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</si>
  <si>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</si>
  <si>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</si>
  <si>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</si>
  <si>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</si>
  <si>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</si>
  <si>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</si>
  <si>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</si>
  <si>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</si>
  <si>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</si>
  <si>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</si>
  <si>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</si>
  <si>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</si>
  <si>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</si>
  <si>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</si>
  <si>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</si>
  <si>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</si>
  <si>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</si>
  <si>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</si>
  <si>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</si>
  <si>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</si>
  <si>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</si>
  <si>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</si>
  <si>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</si>
  <si>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</si>
  <si>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</si>
  <si>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</si>
  <si>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</si>
  <si>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</si>
  <si>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</si>
  <si>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</si>
  <si>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</si>
  <si>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</si>
  <si>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</si>
  <si>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</si>
  <si>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</si>
  <si>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</si>
  <si>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</si>
  <si>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</si>
  <si>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</si>
  <si>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</si>
  <si>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</si>
  <si>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</si>
  <si>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</si>
  <si>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</si>
  <si>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</si>
  <si>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</si>
  <si>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</si>
  <si>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</si>
  <si>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</si>
  <si>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</si>
  <si>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</si>
  <si>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</si>
  <si>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</si>
  <si>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</si>
  <si>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</si>
  <si>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</si>
  <si>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</si>
  <si>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</si>
  <si>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</si>
  <si>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</si>
  <si>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</si>
  <si>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</si>
  <si>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</si>
  <si>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</si>
  <si>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</si>
  <si>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</si>
  <si>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</si>
  <si>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</si>
  <si>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</si>
  <si>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</si>
  <si>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</si>
  <si>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</si>
  <si>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</si>
  <si>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</si>
  <si>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</si>
  <si>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</si>
  <si>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</si>
  <si>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</si>
  <si>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</si>
  <si>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</si>
  <si>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</si>
  <si>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</si>
  <si>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</si>
  <si>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</si>
  <si>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</si>
  <si>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</si>
  <si>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</si>
  <si>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</si>
  <si>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</si>
  <si>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</si>
  <si>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</si>
  <si>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</si>
  <si>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</si>
  <si>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</si>
  <si>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</si>
  <si>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</si>
  <si>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</si>
  <si>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</si>
  <si>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</si>
  <si>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</si>
  <si>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</si>
  <si>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</si>
  <si>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</si>
  <si>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</si>
  <si>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</si>
  <si>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</si>
  <si>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</si>
  <si>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</si>
  <si>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</si>
  <si>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</si>
  <si>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</si>
  <si>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</si>
  <si>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</si>
  <si>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</si>
  <si>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</si>
  <si>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</si>
  <si>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</si>
  <si>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</si>
  <si>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</si>
  <si>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</si>
  <si>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</si>
  <si>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</si>
  <si>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</si>
  <si>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</si>
  <si>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</si>
  <si>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</si>
  <si>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</si>
  <si>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</si>
  <si>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</si>
  <si>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</si>
  <si>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</si>
  <si>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</si>
  <si>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</si>
  <si>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</si>
  <si>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</si>
  <si>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</si>
  <si>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</si>
  <si>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</si>
  <si>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</si>
  <si>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</si>
  <si>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</si>
  <si>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</si>
  <si>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</si>
  <si>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</si>
  <si>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</si>
  <si>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</si>
  <si>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</si>
  <si>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</si>
  <si>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</si>
  <si>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</si>
  <si>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</si>
  <si>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</si>
  <si>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</si>
  <si>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</si>
  <si>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</si>
  <si>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</si>
  <si>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</si>
  <si>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</si>
  <si>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</si>
  <si>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</si>
  <si>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</si>
  <si>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</si>
  <si>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</si>
  <si>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</si>
  <si>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</si>
  <si>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</si>
  <si>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</si>
  <si>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</si>
  <si>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</si>
  <si>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</si>
  <si>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</si>
  <si>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</si>
  <si>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</si>
  <si>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</si>
  <si>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</si>
  <si>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</si>
  <si>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</si>
  <si>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</si>
  <si>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</si>
  <si>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</si>
  <si>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</si>
  <si>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</si>
  <si>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</si>
  <si>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</si>
  <si>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</si>
  <si>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</si>
  <si>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</si>
  <si>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</si>
  <si>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</si>
  <si>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</si>
  <si>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</si>
  <si>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</si>
  <si>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</si>
  <si>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</si>
  <si>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</si>
  <si>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</si>
  <si>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</si>
  <si>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</si>
  <si>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</si>
  <si>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</si>
  <si>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</si>
  <si>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</si>
  <si>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</si>
  <si>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</si>
  <si>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</si>
  <si>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</si>
  <si>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</si>
  <si>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</si>
  <si>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</si>
  <si>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</si>
  <si>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</si>
  <si>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</si>
  <si>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</si>
  <si>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</si>
  <si>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</si>
  <si>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</si>
  <si>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</si>
  <si>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</si>
  <si>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</si>
  <si>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</si>
  <si>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</si>
  <si>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</si>
  <si>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</si>
  <si>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</si>
  <si>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</si>
  <si>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</si>
  <si>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</si>
  <si>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</si>
  <si>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</si>
  <si>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</si>
  <si>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</si>
  <si>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</si>
  <si>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</si>
  <si>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</si>
  <si>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</si>
  <si>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</si>
  <si>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</si>
  <si>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</si>
  <si>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</si>
  <si>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</si>
  <si>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</si>
  <si>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</si>
  <si>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</si>
  <si>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</si>
  <si>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</si>
  <si>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</si>
  <si>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</si>
  <si>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</si>
  <si>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</si>
  <si>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</si>
  <si>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</si>
  <si>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</si>
  <si>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</si>
  <si>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</si>
  <si>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</si>
  <si>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</si>
  <si>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</si>
  <si>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</si>
  <si>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</si>
  <si>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</si>
  <si>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</si>
  <si>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</si>
  <si>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</si>
  <si>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</si>
  <si>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</si>
  <si>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</si>
  <si>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</si>
  <si>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</si>
  <si>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</si>
  <si>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</si>
  <si>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</si>
  <si>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</si>
  <si>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</si>
  <si>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</si>
  <si>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</si>
  <si>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</si>
  <si>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</si>
  <si>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</si>
  <si>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</si>
  <si>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</si>
  <si>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</si>
  <si>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</si>
  <si>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</si>
  <si>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</si>
  <si>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</si>
  <si>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</si>
  <si>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</si>
  <si>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</si>
  <si>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</si>
  <si>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</si>
  <si>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</si>
  <si>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</si>
  <si>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</si>
  <si>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</si>
  <si>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</si>
  <si>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</si>
  <si>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</si>
  <si>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</si>
  <si>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</si>
  <si>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</si>
  <si>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</si>
  <si>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</si>
  <si>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</si>
  <si>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</si>
  <si>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</si>
  <si>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</si>
  <si>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</si>
  <si>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</si>
  <si>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</si>
  <si>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</si>
  <si>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</si>
  <si>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</si>
  <si>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</si>
  <si>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</si>
  <si>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</si>
  <si>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</si>
  <si>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</si>
  <si>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</si>
  <si>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</si>
  <si>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</si>
  <si>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</si>
  <si>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</si>
  <si>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</si>
  <si>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</si>
  <si>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</si>
  <si>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</si>
  <si>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</si>
  <si>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</si>
  <si>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</si>
  <si>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</si>
  <si>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</si>
  <si>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</si>
  <si>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</si>
  <si>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</si>
  <si>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</si>
  <si>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</si>
  <si>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</si>
  <si>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</si>
  <si>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</si>
  <si>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</si>
  <si>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</si>
  <si>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</si>
  <si>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</si>
  <si>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</si>
  <si>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</si>
  <si>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</si>
  <si>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</si>
  <si>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</si>
  <si>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</si>
  <si>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</si>
  <si>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</si>
  <si>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</si>
  <si>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</si>
  <si>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</si>
  <si>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</si>
  <si>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</si>
  <si>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</si>
  <si>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</si>
  <si>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</si>
  <si>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</si>
  <si>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</si>
  <si>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</si>
  <si>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</si>
  <si>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</si>
  <si>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</si>
  <si>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</si>
  <si>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</si>
  <si>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</si>
  <si>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</si>
  <si>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</si>
  <si>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</si>
  <si>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</si>
  <si>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</si>
  <si>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</si>
  <si>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</si>
  <si>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</si>
  <si>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</si>
  <si>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</si>
  <si>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</si>
  <si>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</si>
  <si>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</si>
  <si>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</si>
  <si>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</si>
  <si>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</si>
  <si>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</si>
  <si>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</si>
  <si>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</si>
  <si>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</si>
  <si>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</si>
  <si>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</si>
  <si>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</si>
  <si>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</si>
  <si>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</si>
  <si>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</si>
  <si>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</si>
  <si>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</si>
  <si>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</si>
  <si>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</si>
  <si>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</si>
  <si>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</si>
  <si>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</si>
  <si>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</si>
  <si>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</si>
  <si>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</si>
  <si>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</si>
  <si>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</si>
  <si>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</si>
  <si>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</si>
  <si>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</si>
  <si>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</si>
  <si>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</si>
  <si>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</si>
  <si>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</si>
  <si>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</si>
  <si>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</si>
  <si>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</si>
  <si>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</si>
  <si>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</si>
  <si>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</si>
  <si>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</si>
  <si>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</si>
  <si>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</si>
  <si>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</si>
  <si>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</si>
  <si>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</si>
  <si>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</si>
  <si>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</si>
  <si>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</si>
  <si>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</si>
  <si>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</si>
  <si>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</si>
  <si>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</si>
  <si>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</si>
  <si>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</si>
  <si>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</si>
  <si>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</si>
  <si>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</si>
  <si>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</si>
  <si>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</si>
  <si>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</si>
  <si>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</si>
  <si>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</si>
  <si>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</si>
  <si>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</si>
  <si>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</si>
  <si>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</si>
  <si>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</si>
  <si>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</si>
  <si>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</si>
  <si>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</si>
  <si>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</si>
  <si>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</si>
  <si>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</si>
  <si>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</si>
  <si>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</si>
  <si>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</si>
  <si>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</si>
  <si>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</si>
  <si>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</si>
  <si>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</si>
  <si>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</si>
  <si>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</si>
  <si>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</si>
  <si>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</si>
  <si>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</si>
  <si>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</si>
  <si>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</si>
  <si>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</si>
  <si>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</si>
  <si>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</si>
  <si>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</si>
  <si>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</si>
  <si>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</si>
  <si>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</si>
  <si>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</si>
  <si>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</si>
  <si>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</si>
  <si>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</si>
  <si>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</si>
  <si>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</si>
  <si>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</si>
  <si>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</si>
  <si>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</si>
  <si>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</si>
  <si>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</si>
  <si>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</si>
  <si>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</si>
  <si>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</si>
  <si>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</si>
  <si>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</si>
  <si>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</si>
  <si>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</si>
  <si>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</si>
  <si>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</si>
  <si>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</si>
  <si>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</si>
  <si>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</si>
  <si>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</si>
  <si>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</si>
  <si>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</si>
  <si>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</si>
  <si>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</si>
  <si>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</si>
  <si>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</si>
  <si>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</si>
  <si>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</si>
  <si>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</si>
  <si>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</si>
  <si>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</si>
  <si>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</si>
  <si>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</si>
  <si>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</si>
  <si>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</si>
  <si>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</si>
  <si>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</si>
  <si>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</si>
  <si>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</si>
  <si>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</si>
  <si>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</si>
  <si>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</si>
  <si>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</si>
  <si>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</si>
  <si>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</si>
  <si>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</si>
  <si>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</si>
  <si>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</si>
  <si>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</si>
  <si>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</si>
  <si>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</si>
  <si>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</si>
  <si>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</si>
  <si>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</si>
  <si>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</si>
  <si>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</si>
  <si>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</si>
  <si>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</si>
  <si>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</si>
  <si>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</si>
  <si>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</si>
  <si>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</si>
  <si>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</si>
  <si>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</si>
  <si>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</si>
  <si>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</si>
  <si>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</si>
  <si>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</si>
  <si>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</si>
  <si>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</si>
  <si>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</si>
  <si>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</si>
  <si>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</si>
  <si>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</si>
  <si>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</si>
  <si>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</si>
  <si>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</si>
  <si>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</si>
  <si>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</si>
  <si>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</si>
  <si>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</si>
  <si>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</si>
  <si>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</si>
  <si>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</si>
  <si>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</si>
  <si>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</si>
  <si>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</si>
  <si>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</si>
  <si>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</si>
  <si>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</si>
  <si>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</si>
  <si>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</si>
  <si>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</si>
  <si>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</si>
  <si>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</si>
  <si>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</si>
  <si>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</si>
  <si>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</si>
  <si>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</si>
  <si>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</si>
  <si>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</si>
  <si>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</si>
  <si>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</si>
  <si>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</si>
  <si>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</si>
  <si>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</si>
  <si>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</si>
  <si>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</si>
  <si>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</si>
  <si>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</si>
  <si>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</si>
  <si>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</si>
  <si>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</si>
  <si>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</si>
  <si>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</si>
  <si>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</si>
  <si>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</si>
  <si>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</si>
  <si>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</si>
  <si>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</si>
  <si>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</si>
  <si>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</si>
  <si>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</si>
  <si>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</si>
  <si>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</si>
  <si>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</si>
  <si>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</si>
  <si>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</si>
  <si>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</si>
  <si>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</si>
  <si>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</si>
  <si>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</si>
  <si>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</si>
  <si>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</si>
  <si>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</si>
  <si>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</si>
  <si>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</si>
  <si>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</si>
  <si>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</si>
  <si>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</si>
  <si>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</si>
  <si>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</si>
  <si>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</si>
  <si>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</si>
  <si>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</si>
  <si>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</si>
  <si>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</si>
  <si>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</si>
  <si>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</si>
  <si>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</si>
  <si>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</si>
  <si>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</si>
  <si>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</si>
  <si>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</si>
  <si>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</si>
  <si>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</si>
  <si>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</si>
  <si>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</si>
  <si>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</si>
  <si>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</si>
  <si>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</si>
  <si>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</si>
  <si>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</si>
  <si>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</si>
  <si>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</si>
  <si>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</si>
  <si>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</si>
  <si>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</si>
  <si>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</si>
  <si>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</si>
  <si>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</si>
  <si>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</si>
  <si>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</si>
  <si>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</si>
  <si>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</si>
  <si>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</si>
  <si>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</si>
  <si>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</si>
  <si>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</si>
  <si>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</si>
  <si>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</si>
  <si>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</si>
  <si>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</si>
  <si>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</si>
  <si>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</si>
  <si>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</si>
  <si>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</si>
  <si>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</si>
  <si>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</si>
  <si>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</si>
  <si>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</si>
  <si>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</si>
  <si>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</si>
  <si>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</si>
  <si>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</si>
  <si>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</si>
  <si>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</si>
  <si>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</si>
  <si>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</si>
  <si>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</si>
  <si>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</si>
  <si>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</si>
  <si>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</si>
  <si>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</si>
  <si>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</si>
  <si>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</si>
  <si>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</si>
  <si>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</si>
  <si>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</si>
  <si>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</si>
  <si>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</si>
  <si>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</si>
  <si>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</si>
  <si>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</si>
  <si>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</si>
  <si>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</si>
  <si>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</si>
  <si>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</si>
  <si>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</si>
  <si>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</si>
  <si>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</si>
  <si>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</si>
  <si>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</si>
  <si>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</si>
  <si>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</si>
  <si>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</si>
  <si>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</si>
  <si>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</si>
  <si>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</si>
  <si>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</si>
  <si>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</si>
  <si>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</si>
  <si>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</si>
  <si>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</si>
  <si>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</si>
  <si>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</si>
  <si>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</si>
  <si>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</si>
  <si>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</si>
  <si>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</si>
  <si>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</si>
  <si>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</si>
  <si>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</si>
  <si>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</si>
  <si>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</si>
  <si>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</si>
  <si>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</si>
  <si>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</si>
  <si>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</si>
  <si>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</si>
  <si>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</si>
  <si>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</si>
  <si>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</si>
  <si>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</si>
  <si>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</si>
  <si>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</si>
  <si>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</si>
  <si>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</si>
  <si>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</si>
  <si>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</si>
  <si>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</si>
  <si>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</si>
  <si>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</si>
  <si>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</si>
  <si>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</si>
  <si>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</si>
  <si>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</si>
  <si>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</si>
  <si>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</si>
  <si>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</si>
  <si>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</si>
  <si>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</si>
  <si>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</si>
  <si>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</si>
  <si>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</si>
  <si>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</si>
  <si>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</si>
  <si>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</si>
  <si>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</si>
  <si>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</si>
  <si>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</si>
  <si>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</si>
  <si>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</si>
  <si>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</si>
  <si>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</si>
  <si>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</si>
  <si>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</si>
  <si>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</si>
  <si>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</si>
  <si>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</si>
  <si>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</si>
  <si>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</si>
  <si>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</si>
  <si>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</si>
  <si>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</si>
  <si>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</si>
  <si>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</si>
  <si>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</si>
  <si>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</si>
  <si>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</si>
  <si>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</si>
  <si>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</si>
  <si>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</si>
  <si>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</si>
  <si>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</si>
  <si>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</si>
  <si>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</si>
  <si>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</si>
  <si>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</si>
  <si>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</si>
  <si>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</si>
  <si>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</si>
  <si>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</si>
  <si>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</si>
  <si>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</si>
  <si>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</si>
  <si>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</si>
  <si>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</si>
  <si>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</si>
  <si>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</si>
  <si>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</si>
  <si>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</si>
  <si>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</si>
  <si>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</si>
  <si>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</si>
  <si>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</si>
  <si>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</si>
  <si>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</si>
  <si>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</si>
  <si>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</si>
  <si>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</si>
  <si>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</si>
  <si>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</si>
  <si>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</si>
  <si>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</si>
  <si>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</si>
  <si>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</si>
  <si>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</si>
  <si>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</si>
  <si>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</si>
  <si>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</si>
  <si>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</si>
  <si>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</si>
  <si>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</si>
  <si>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</si>
  <si>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</si>
  <si>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</si>
  <si>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</si>
  <si>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</si>
  <si>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</si>
  <si>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</si>
  <si>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</si>
  <si>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</si>
  <si>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</si>
  <si>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</si>
  <si>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</si>
  <si>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</si>
  <si>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</si>
  <si>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</si>
  <si>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</si>
  <si>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</si>
  <si>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</si>
  <si>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</si>
  <si>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</si>
  <si>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</si>
  <si>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</si>
  <si>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</si>
  <si>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</si>
  <si>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</si>
  <si>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</si>
  <si>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</si>
  <si>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</si>
  <si>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</si>
  <si>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</si>
  <si>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</si>
  <si>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</si>
  <si>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</si>
  <si>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</si>
  <si>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</si>
  <si>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</si>
  <si>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</si>
  <si>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</si>
  <si>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</si>
  <si>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</si>
  <si>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</si>
  <si>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</si>
  <si>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</si>
  <si>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</si>
  <si>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</si>
  <si>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</si>
  <si>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</si>
  <si>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</si>
  <si>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</si>
  <si>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</si>
  <si>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</si>
  <si>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</si>
  <si>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</si>
  <si>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</si>
  <si>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</si>
  <si>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</si>
  <si>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</si>
  <si>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</si>
  <si>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</si>
  <si>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</si>
  <si>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</si>
  <si>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</si>
  <si>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</si>
  <si>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</si>
  <si>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</si>
  <si>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</si>
  <si>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</si>
  <si>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</si>
  <si>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</si>
  <si>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</si>
  <si>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</si>
  <si>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</si>
  <si>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</si>
  <si>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</si>
  <si>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</si>
  <si>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</si>
  <si>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</si>
  <si>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</si>
  <si>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</si>
  <si>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</si>
  <si>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</si>
  <si>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</si>
  <si>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</si>
  <si>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</si>
  <si>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</si>
  <si>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</si>
  <si>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</si>
  <si>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</si>
  <si>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</si>
  <si>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</si>
  <si>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</si>
  <si>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</si>
  <si>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</si>
  <si>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</si>
  <si>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</si>
  <si>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</si>
  <si>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</si>
  <si>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</si>
  <si>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</si>
  <si>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</si>
  <si>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</si>
  <si>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</si>
  <si>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</si>
  <si>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</si>
  <si>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</si>
  <si>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</si>
  <si>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</si>
  <si>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</si>
  <si>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</si>
  <si>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</si>
  <si>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</si>
  <si>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</si>
  <si>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</si>
  <si>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</si>
  <si>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</si>
  <si>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</si>
  <si>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</si>
  <si>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</si>
  <si>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</si>
  <si>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</si>
  <si>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</si>
  <si>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</si>
  <si>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</si>
  <si>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</si>
  <si>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</si>
  <si>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</si>
  <si>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</si>
  <si>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</si>
  <si>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</si>
  <si>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</si>
  <si>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</si>
  <si>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</si>
  <si>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</si>
  <si>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</si>
  <si>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</si>
  <si>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</si>
  <si>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</si>
  <si>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</si>
  <si>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</si>
  <si>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</si>
  <si>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</si>
  <si>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</si>
  <si>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</si>
  <si>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</si>
  <si>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</si>
  <si>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</si>
  <si>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</si>
  <si>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</si>
  <si>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</si>
  <si>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</si>
  <si>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</si>
  <si>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</si>
  <si>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</si>
  <si>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</si>
  <si>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</si>
  <si>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</si>
  <si>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</si>
  <si>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</si>
  <si>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</si>
  <si>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</si>
  <si>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</si>
  <si>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</si>
  <si>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</si>
  <si>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</si>
  <si>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</si>
  <si>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</si>
  <si>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</si>
  <si>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</si>
  <si>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</si>
  <si>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</si>
  <si>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</si>
  <si>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</si>
  <si>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</si>
  <si>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</si>
  <si>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</si>
  <si>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</si>
  <si>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</si>
  <si>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</si>
  <si>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</si>
  <si>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</si>
  <si>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</si>
  <si>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</si>
  <si>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</si>
  <si>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</si>
  <si>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</si>
  <si>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</si>
  <si>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</si>
  <si>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</si>
  <si>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</si>
  <si>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</si>
  <si>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</si>
  <si>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</si>
  <si>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</si>
  <si>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</si>
  <si>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</si>
  <si>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</si>
  <si>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</si>
  <si>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</si>
  <si>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</si>
  <si>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</si>
  <si>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</si>
  <si>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</si>
  <si>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</si>
  <si>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</si>
  <si>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</si>
  <si>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</si>
  <si>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</si>
  <si>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</si>
  <si>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</si>
  <si>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</si>
  <si>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</si>
  <si>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</si>
  <si>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</si>
  <si>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</si>
  <si>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</si>
  <si>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</si>
  <si>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</si>
  <si>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</si>
  <si>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</si>
  <si>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</si>
  <si>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</si>
  <si>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</si>
  <si>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</si>
  <si>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</si>
  <si>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</si>
  <si>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</si>
  <si>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</si>
  <si>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</si>
  <si>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</si>
  <si>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</si>
  <si>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</si>
  <si>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</si>
  <si>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</si>
  <si>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</si>
  <si>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</si>
  <si>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</si>
  <si>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</si>
  <si>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</si>
  <si>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</si>
  <si>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</si>
  <si>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</si>
  <si>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</si>
  <si>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</si>
  <si>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</si>
  <si>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</si>
  <si>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</si>
  <si>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</si>
  <si>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</si>
  <si>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</si>
  <si>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</si>
  <si>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</si>
  <si>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</si>
  <si>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</si>
  <si>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</si>
  <si>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</si>
  <si>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</si>
  <si>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</si>
  <si>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</si>
  <si>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</si>
  <si>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</si>
  <si>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</si>
  <si>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</si>
  <si>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</si>
  <si>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</si>
  <si>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</si>
  <si>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</si>
  <si>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</si>
  <si>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</si>
  <si>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</si>
  <si>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</si>
  <si>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</si>
  <si>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</si>
  <si>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</si>
  <si>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</si>
  <si>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</si>
  <si>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</si>
  <si>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</si>
  <si>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</si>
  <si>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</si>
  <si>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</si>
  <si>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</si>
  <si>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</si>
  <si>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</si>
  <si>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</si>
  <si>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</si>
  <si>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</si>
  <si>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</si>
  <si>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</si>
  <si>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</si>
  <si>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</si>
  <si>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</si>
  <si>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</si>
  <si>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</si>
  <si>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</si>
  <si>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</si>
  <si>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</si>
  <si>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</si>
  <si>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</si>
  <si>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</si>
  <si>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</si>
  <si>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</si>
  <si>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</si>
  <si>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</si>
  <si>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</si>
  <si>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</si>
  <si>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</si>
  <si>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</si>
  <si>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</si>
  <si>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</si>
  <si>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</si>
  <si>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</si>
  <si>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</si>
  <si>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</si>
  <si>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</si>
  <si>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</si>
  <si>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</si>
  <si>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</si>
  <si>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</si>
  <si>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</si>
  <si>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</si>
  <si>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</si>
  <si>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</si>
  <si>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</si>
  <si>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</si>
  <si>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</si>
  <si>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</si>
  <si>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</si>
  <si>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</si>
  <si>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</si>
  <si>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</si>
  <si>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</si>
  <si>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</si>
  <si>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</si>
  <si>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</si>
  <si>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</si>
  <si>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</si>
  <si>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</si>
  <si>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</si>
  <si>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</si>
  <si>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</si>
  <si>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</si>
  <si>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</si>
  <si>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</si>
  <si>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</si>
  <si>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</si>
  <si>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</si>
  <si>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</si>
  <si>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</si>
  <si>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</si>
  <si>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</si>
  <si>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</si>
  <si>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</si>
  <si>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</si>
  <si>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</si>
  <si>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</si>
  <si>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</si>
  <si>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</si>
  <si>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</si>
  <si>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</si>
  <si>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</si>
  <si>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</si>
  <si>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</si>
  <si>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</si>
  <si>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</si>
  <si>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</si>
  <si>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</si>
  <si>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</si>
  <si>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</si>
  <si>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</si>
  <si>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</si>
  <si>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</si>
  <si>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</si>
  <si>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</si>
  <si>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</si>
  <si>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</si>
  <si>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</si>
  <si>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</si>
  <si>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</si>
  <si>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</si>
  <si>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</si>
  <si>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</si>
  <si>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</si>
  <si>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</si>
  <si>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</si>
  <si>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</si>
  <si>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</si>
  <si>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</si>
  <si>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</si>
  <si>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</si>
  <si>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</si>
  <si>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</si>
  <si>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</si>
  <si>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</si>
  <si>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</si>
  <si>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</si>
  <si>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</si>
  <si>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</si>
  <si>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</si>
  <si>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</si>
  <si>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</si>
  <si>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</si>
  <si>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</si>
  <si>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</si>
  <si>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</si>
  <si>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</si>
  <si>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</si>
  <si>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</si>
  <si>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</si>
  <si>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</si>
  <si>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</si>
  <si>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</si>
  <si>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</si>
  <si>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</si>
  <si>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</si>
  <si>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</si>
  <si>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</si>
  <si>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</si>
  <si>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</si>
  <si>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</si>
  <si>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</si>
  <si>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</si>
  <si>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</si>
  <si>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</si>
  <si>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</si>
  <si>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</si>
  <si>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</si>
  <si>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</si>
  <si>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</si>
  <si>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</si>
  <si>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</si>
  <si>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</si>
  <si>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</si>
  <si>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</si>
  <si>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</si>
  <si>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</si>
  <si>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</si>
  <si>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</si>
  <si>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</si>
  <si>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</si>
  <si>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</si>
  <si>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</si>
  <si>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</si>
  <si>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</si>
  <si>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</si>
  <si>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</si>
  <si>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</si>
  <si>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</si>
  <si>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</si>
  <si>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</si>
  <si>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</si>
  <si>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</si>
  <si>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</si>
  <si>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</si>
  <si>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</si>
  <si>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</si>
  <si>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</si>
  <si>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</si>
  <si>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</si>
  <si>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</si>
  <si>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</si>
  <si>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</si>
  <si>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</si>
  <si>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</si>
  <si>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</si>
  <si>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</si>
  <si>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</si>
  <si>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</si>
  <si>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</si>
  <si>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</si>
  <si>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</si>
  <si>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</si>
  <si>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</si>
  <si>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</si>
  <si>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</si>
  <si>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</si>
  <si>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</si>
  <si>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</si>
  <si>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</si>
  <si>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</si>
  <si>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</si>
  <si>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</si>
  <si>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</si>
  <si>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</si>
  <si>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</si>
  <si>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</si>
  <si>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</si>
  <si>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</si>
  <si>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</si>
  <si>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</si>
  <si>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</si>
  <si>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</si>
  <si>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</si>
  <si>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</si>
  <si>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</si>
  <si>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</si>
  <si>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</si>
  <si>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</si>
  <si>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</si>
  <si>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</si>
  <si>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</si>
  <si>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</si>
  <si>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</si>
  <si>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</si>
  <si>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</si>
  <si>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</si>
  <si>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</si>
  <si>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</si>
  <si>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</si>
  <si>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</si>
  <si>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</si>
  <si>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</si>
  <si>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</si>
  <si>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</si>
  <si>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</si>
  <si>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</si>
  <si>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</si>
  <si>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</si>
  <si>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</si>
  <si>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</si>
  <si>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</si>
  <si>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</si>
  <si>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</si>
  <si>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</si>
  <si>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</si>
  <si>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</si>
  <si>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</si>
  <si>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</si>
  <si>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</si>
  <si>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</si>
  <si>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</si>
  <si>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</si>
  <si>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</si>
  <si>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</si>
  <si>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</si>
  <si>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</si>
  <si>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</si>
  <si>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</si>
  <si>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</si>
  <si>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</si>
  <si>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</si>
  <si>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</si>
  <si>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</si>
  <si>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</si>
  <si>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</si>
  <si>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</si>
  <si>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</si>
  <si>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</si>
  <si>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</si>
  <si>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</si>
  <si>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</si>
  <si>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</si>
  <si>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</si>
  <si>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</si>
  <si>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</si>
  <si>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</si>
  <si>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</si>
  <si>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</si>
  <si>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</si>
  <si>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</si>
  <si>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</si>
  <si>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</si>
  <si>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</si>
  <si>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</si>
  <si>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</si>
  <si>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</si>
  <si>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</si>
  <si>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</si>
  <si>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</si>
  <si>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</si>
  <si>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</si>
  <si>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</si>
  <si>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</si>
  <si>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</si>
  <si>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</si>
  <si>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</si>
  <si>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</si>
  <si>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</si>
  <si>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</si>
  <si>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</si>
  <si>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</si>
  <si>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</si>
  <si>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</si>
  <si>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</si>
  <si>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</si>
  <si>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</si>
  <si>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</si>
  <si>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</si>
  <si>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</si>
  <si>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</si>
  <si>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</si>
  <si>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</si>
  <si>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</si>
  <si>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</si>
  <si>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</si>
  <si>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</si>
  <si>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</si>
  <si>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</si>
  <si>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</si>
  <si>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</si>
  <si>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</si>
  <si>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</si>
  <si>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</si>
  <si>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</si>
  <si>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</si>
  <si>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</si>
  <si>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</si>
  <si>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</si>
  <si>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</si>
  <si>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</si>
  <si>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</si>
  <si>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</si>
  <si>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</si>
  <si>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</si>
  <si>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</si>
  <si>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</si>
  <si>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</si>
  <si>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</si>
  <si>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</si>
  <si>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</si>
  <si>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</si>
  <si>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</si>
  <si>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</si>
  <si>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</si>
  <si>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</si>
  <si>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</si>
  <si>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</si>
  <si>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</si>
  <si>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</si>
  <si>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</si>
  <si>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</si>
  <si>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</si>
  <si>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</si>
  <si>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</si>
  <si>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</si>
  <si>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</si>
  <si>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</si>
  <si>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</si>
  <si>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</si>
  <si>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</si>
  <si>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</si>
  <si>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</si>
  <si>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</si>
  <si>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</si>
  <si>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</si>
  <si>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</si>
  <si>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</si>
  <si>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</si>
  <si>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</si>
  <si>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</si>
  <si>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</si>
  <si>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</si>
  <si>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</si>
  <si>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</si>
  <si>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</si>
  <si>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</si>
  <si>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</si>
  <si>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</si>
  <si>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</si>
  <si>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</si>
  <si>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</si>
  <si>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</si>
  <si>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</si>
  <si>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</si>
  <si>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</si>
  <si>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</si>
  <si>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</si>
  <si>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</si>
  <si>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</si>
  <si>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</si>
  <si>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</si>
  <si>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</si>
  <si>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</si>
  <si>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</si>
  <si>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</si>
  <si>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</si>
  <si>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</si>
  <si>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</si>
  <si>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</si>
  <si>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</si>
  <si>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</si>
  <si>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</si>
  <si>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</si>
  <si>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</si>
  <si>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</si>
  <si>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</si>
  <si>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</si>
  <si>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</si>
  <si>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</si>
  <si>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</si>
  <si>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</si>
  <si>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</si>
  <si>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</si>
  <si>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</si>
  <si>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</si>
  <si>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</si>
  <si>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</si>
  <si>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</si>
  <si>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</si>
  <si>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</si>
  <si>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</si>
  <si>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</si>
  <si>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</si>
  <si>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</si>
  <si>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</si>
  <si>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</si>
  <si>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</si>
  <si>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</si>
  <si>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</si>
  <si>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</si>
  <si>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</si>
  <si>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</si>
  <si>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</si>
  <si>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</si>
  <si>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</si>
  <si>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</si>
  <si>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</si>
  <si>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</si>
  <si>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</si>
  <si>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</si>
  <si>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</si>
  <si>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</si>
  <si>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</si>
  <si>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</si>
  <si>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</si>
  <si>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</si>
  <si>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</si>
  <si>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</si>
  <si>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</si>
  <si>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</si>
  <si>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</si>
  <si>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</si>
  <si>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</si>
  <si>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</si>
  <si>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</si>
  <si>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</si>
  <si>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</si>
  <si>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</si>
  <si>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</si>
  <si>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</si>
  <si>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</si>
  <si>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</si>
  <si>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</si>
  <si>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</si>
  <si>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</si>
  <si>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</si>
  <si>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</si>
  <si>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</si>
  <si>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</si>
  <si>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</si>
  <si>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</si>
  <si>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</si>
  <si>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</si>
  <si>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</si>
  <si>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</si>
  <si>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</si>
  <si>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</si>
  <si>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</si>
  <si>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</si>
  <si>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</si>
  <si>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</si>
  <si>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</si>
  <si>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</si>
  <si>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</si>
  <si>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</si>
  <si>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</si>
  <si>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</si>
  <si>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</si>
  <si>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</si>
  <si>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</si>
  <si>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</si>
  <si>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</si>
  <si>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</si>
  <si>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</si>
  <si>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</si>
  <si>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</si>
  <si>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</si>
  <si>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</si>
  <si>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</si>
  <si>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</si>
  <si>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</si>
  <si>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</si>
  <si>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</si>
  <si>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</si>
  <si>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</si>
  <si>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</si>
  <si>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</si>
  <si>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</si>
  <si>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</si>
  <si>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</si>
  <si>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</si>
  <si>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</si>
  <si>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</si>
  <si>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</si>
  <si>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</si>
  <si>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</si>
  <si>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</si>
  <si>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</si>
  <si>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</si>
  <si>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</si>
  <si>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</si>
  <si>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</si>
  <si>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</si>
  <si>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</si>
  <si>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</si>
  <si>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</si>
  <si>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</si>
  <si>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</si>
  <si>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</si>
  <si>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</si>
  <si>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</si>
  <si>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</si>
  <si>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</si>
  <si>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</si>
  <si>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</si>
  <si>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</si>
  <si>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</si>
  <si>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</si>
  <si>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</si>
  <si>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</si>
  <si>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</si>
  <si>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</si>
  <si>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</si>
  <si>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</si>
  <si>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</si>
  <si>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</si>
  <si>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</si>
  <si>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</si>
  <si>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</si>
  <si>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</si>
  <si>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</si>
  <si>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</si>
  <si>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</si>
  <si>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</si>
  <si>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</si>
  <si>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</si>
  <si>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</si>
  <si>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</si>
  <si>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</si>
  <si>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</si>
  <si>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</si>
  <si>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</si>
  <si>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</si>
  <si>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</si>
  <si>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</si>
  <si>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</si>
  <si>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</si>
  <si>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</si>
  <si>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</si>
  <si>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</si>
  <si>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</si>
  <si>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</si>
  <si>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</si>
  <si>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</si>
  <si>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</si>
  <si>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</si>
  <si>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</si>
  <si>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</si>
  <si>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</si>
  <si>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</si>
  <si>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</si>
  <si>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</si>
  <si>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</si>
  <si>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</si>
  <si>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</si>
  <si>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</si>
  <si>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</si>
  <si>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</si>
  <si>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</si>
  <si>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</si>
  <si>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</si>
  <si>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</si>
  <si>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</si>
  <si>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</si>
  <si>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</si>
  <si>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</si>
  <si>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</si>
  <si>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</si>
  <si>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</si>
  <si>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</si>
  <si>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</si>
  <si>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</si>
  <si>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</si>
  <si>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</si>
  <si>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</si>
  <si>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</si>
  <si>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</si>
  <si>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</si>
  <si>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</si>
  <si>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</si>
  <si>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</si>
  <si>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</si>
  <si>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</si>
  <si>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</si>
  <si>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</si>
  <si>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</si>
  <si>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</si>
  <si>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</si>
  <si>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</si>
  <si>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</si>
  <si>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</si>
  <si>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</si>
  <si>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</si>
  <si>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</si>
  <si>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</si>
  <si>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</si>
  <si>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</si>
  <si>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</si>
  <si>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</si>
  <si>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</si>
  <si>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</si>
  <si>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</si>
  <si>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</si>
  <si>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</si>
  <si>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</si>
  <si>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</si>
  <si>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</si>
  <si>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</si>
  <si>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</si>
  <si>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</si>
  <si>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</si>
  <si>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</si>
  <si>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</si>
  <si>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</si>
  <si>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</si>
  <si>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</si>
  <si>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</si>
  <si>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</si>
  <si>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</si>
  <si>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</si>
  <si>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</si>
  <si>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</si>
  <si>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</si>
  <si>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</si>
  <si>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</si>
  <si>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</si>
  <si>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</si>
  <si>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</si>
  <si>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</si>
  <si>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</si>
  <si>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</si>
  <si>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</si>
  <si>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</si>
  <si>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</si>
  <si>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</si>
  <si>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</si>
  <si>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</si>
  <si>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</si>
  <si>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</si>
  <si>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</si>
  <si>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</si>
  <si>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</si>
  <si>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</si>
  <si>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</si>
  <si>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</si>
  <si>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</si>
  <si>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</si>
  <si>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</si>
  <si>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</si>
  <si>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</si>
  <si>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</si>
  <si>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</si>
  <si>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</si>
  <si>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</si>
  <si>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</si>
  <si>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</si>
  <si>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</si>
  <si>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</si>
  <si>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</si>
  <si>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</si>
  <si>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</si>
  <si>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</si>
  <si>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</si>
  <si>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</si>
  <si>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</si>
  <si>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</si>
  <si>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</si>
  <si>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</si>
  <si>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</si>
  <si>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</si>
  <si>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</si>
  <si>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</si>
  <si>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</si>
  <si>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</si>
  <si>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</si>
  <si>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</si>
  <si>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</si>
  <si>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</si>
  <si>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</si>
  <si>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</si>
  <si>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</si>
  <si>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</si>
  <si>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</si>
  <si>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</si>
  <si>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</si>
  <si>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</si>
  <si>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</si>
  <si>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</si>
  <si>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</si>
  <si>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</si>
  <si>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</si>
  <si>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</si>
  <si>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</si>
  <si>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</si>
  <si>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</si>
  <si>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</si>
  <si>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</si>
  <si>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</si>
  <si>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</si>
  <si>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</si>
  <si>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</si>
  <si>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</si>
  <si>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</si>
  <si>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</si>
  <si>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</si>
  <si>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</si>
  <si>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</si>
  <si>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</si>
  <si>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</si>
  <si>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</si>
  <si>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</si>
  <si>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</si>
  <si>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</si>
  <si>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</si>
  <si>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</si>
  <si>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</si>
  <si>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</si>
  <si>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</si>
  <si>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</si>
  <si>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</si>
  <si>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</si>
  <si>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</si>
  <si>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</si>
  <si>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</si>
  <si>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</si>
  <si>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</si>
  <si>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</si>
  <si>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</si>
  <si>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</si>
  <si>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</si>
  <si>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</si>
  <si>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</si>
  <si>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</si>
  <si>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</si>
  <si>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</si>
  <si>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</si>
  <si>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</si>
  <si>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</si>
  <si>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</si>
  <si>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</si>
  <si>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</si>
  <si>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</si>
  <si>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</si>
  <si>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</si>
  <si>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</si>
  <si>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</si>
  <si>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</si>
  <si>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</si>
  <si>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</si>
  <si>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</si>
  <si>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</si>
  <si>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</si>
  <si>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</si>
  <si>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</si>
  <si>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</si>
  <si>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</si>
  <si>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</si>
  <si>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</si>
  <si>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</si>
  <si>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</si>
  <si>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</si>
  <si>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</si>
  <si>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</si>
  <si>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</si>
  <si>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</si>
  <si>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</si>
  <si>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</si>
  <si>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</si>
  <si>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</si>
  <si>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</si>
  <si>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</si>
  <si>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</si>
  <si>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</si>
  <si>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</si>
  <si>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</si>
  <si>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</si>
  <si>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</si>
  <si>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</si>
  <si>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</si>
  <si>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</si>
  <si>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</si>
  <si>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</si>
  <si>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</si>
  <si>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</si>
  <si>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</si>
  <si>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</si>
  <si>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</si>
  <si>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</si>
  <si>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</si>
  <si>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</si>
  <si>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</si>
  <si>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</si>
  <si>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</si>
  <si>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</si>
  <si>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</si>
  <si>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</si>
  <si>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</si>
  <si>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</si>
  <si>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</si>
  <si>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</si>
  <si>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</si>
  <si>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</si>
  <si>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</si>
  <si>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</si>
  <si>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</si>
  <si>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</si>
  <si>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</si>
  <si>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</si>
  <si>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</si>
  <si>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</si>
  <si>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</si>
  <si>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</si>
  <si>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</si>
  <si>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</si>
  <si>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</si>
  <si>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</si>
  <si>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</si>
  <si>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</si>
  <si>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</si>
  <si>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</si>
  <si>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</si>
  <si>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</si>
  <si>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</si>
  <si>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</si>
  <si>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</si>
  <si>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</si>
  <si>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</si>
  <si>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</si>
  <si>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</si>
  <si>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</si>
  <si>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</si>
  <si>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</si>
  <si>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</si>
  <si>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</si>
  <si>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</si>
  <si>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</si>
  <si>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</si>
  <si>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</si>
  <si>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</si>
  <si>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</si>
  <si>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</si>
  <si>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</si>
  <si>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</si>
  <si>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</si>
  <si>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</si>
  <si>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</si>
  <si>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</si>
  <si>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</si>
  <si>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</si>
  <si>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</si>
  <si>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</si>
  <si>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</si>
  <si>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</si>
  <si>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</si>
  <si>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</si>
  <si>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</si>
  <si>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</si>
  <si>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</si>
  <si>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</si>
  <si>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</si>
  <si>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</si>
  <si>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</si>
  <si>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</si>
  <si>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</si>
  <si>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</si>
  <si>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</si>
  <si>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</si>
  <si>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</si>
  <si>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</si>
  <si>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</si>
  <si>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</si>
  <si>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</si>
  <si>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</si>
  <si>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</si>
  <si>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</si>
  <si>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</si>
  <si>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</si>
  <si>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</si>
  <si>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</si>
  <si>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</si>
  <si>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</si>
  <si>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</si>
  <si>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</si>
  <si>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</si>
  <si>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</si>
  <si>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</si>
  <si>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</si>
  <si>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</si>
  <si>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</si>
  <si>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</si>
  <si>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</si>
  <si>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</si>
  <si>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</si>
  <si>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</si>
  <si>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</si>
  <si>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</si>
  <si>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</si>
  <si>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</si>
  <si>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</si>
  <si>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</si>
  <si>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</si>
  <si>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</si>
  <si>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</si>
  <si>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</si>
  <si>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</si>
  <si>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</si>
  <si>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</si>
  <si>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</si>
  <si>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</si>
  <si>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</si>
  <si>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</si>
  <si>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</si>
  <si>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</si>
  <si>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</si>
  <si>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</si>
  <si>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</si>
  <si>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</si>
  <si>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</si>
  <si>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</si>
  <si>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</si>
  <si>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</si>
  <si>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</si>
  <si>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</si>
  <si>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</si>
  <si>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</si>
  <si>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</si>
  <si>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</si>
  <si>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</si>
  <si>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</si>
  <si>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</si>
  <si>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</si>
  <si>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</si>
  <si>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</si>
  <si>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</si>
  <si>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</si>
  <si>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</si>
  <si>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</si>
  <si>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</si>
  <si>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</si>
  <si>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</si>
  <si>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</si>
  <si>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</si>
  <si>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</si>
  <si>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</si>
  <si>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</si>
  <si>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</si>
  <si>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</si>
  <si>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</si>
  <si>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</si>
  <si>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</si>
  <si>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</si>
  <si>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</si>
  <si>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</si>
  <si>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</si>
  <si>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</si>
  <si>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</si>
  <si>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</si>
  <si>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</si>
  <si>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</si>
  <si>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</si>
  <si>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</si>
  <si>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</si>
  <si>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</si>
  <si>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</si>
  <si>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</si>
  <si>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</si>
  <si>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</si>
  <si>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</si>
  <si>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</si>
  <si>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</si>
  <si>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</si>
  <si>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</si>
  <si>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</si>
  <si>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</si>
  <si>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</si>
  <si>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</si>
  <si>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</si>
  <si>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</si>
  <si>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</si>
  <si>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</si>
  <si>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</si>
  <si>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</si>
  <si>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</si>
  <si>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</si>
  <si>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</si>
  <si>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</si>
  <si>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</si>
  <si>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</si>
  <si>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</si>
  <si>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</si>
  <si>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</si>
  <si>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</si>
  <si>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</si>
  <si>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</si>
  <si>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</si>
  <si>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</si>
  <si>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</si>
  <si>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</si>
  <si>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</si>
  <si>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</si>
  <si>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</si>
  <si>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</si>
  <si>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</si>
  <si>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</si>
  <si>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</si>
  <si>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</si>
  <si>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</si>
  <si>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</si>
  <si>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</si>
  <si>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</si>
  <si>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</si>
  <si>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</si>
  <si>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</si>
  <si>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</si>
  <si>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</si>
  <si>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</si>
  <si>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</si>
  <si>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</si>
  <si>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</si>
  <si>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</si>
  <si>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</si>
  <si>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</si>
  <si>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</si>
  <si>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</si>
  <si>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</si>
  <si>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</si>
  <si>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</si>
  <si>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</si>
  <si>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</si>
  <si>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</si>
  <si>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</si>
  <si>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</si>
  <si>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</si>
  <si>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</si>
  <si>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</si>
  <si>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</si>
  <si>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</si>
  <si>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</si>
  <si>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</si>
  <si>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</si>
  <si>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</si>
  <si>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</si>
  <si>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</si>
  <si>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</si>
  <si>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</si>
  <si>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</si>
  <si>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</si>
  <si>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</si>
  <si>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</si>
  <si>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</si>
  <si>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</si>
  <si>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</si>
  <si>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</si>
  <si>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</si>
  <si>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</si>
  <si>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</si>
  <si>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</si>
  <si>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</si>
  <si>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</si>
  <si>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</si>
  <si>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</si>
  <si>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</si>
  <si>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</si>
  <si>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</si>
  <si>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</si>
  <si>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</si>
  <si>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</si>
  <si>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</si>
  <si>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</si>
  <si>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</si>
  <si>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</si>
  <si>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</si>
  <si>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</si>
  <si>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</si>
  <si>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</si>
  <si>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</si>
  <si>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</si>
  <si>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</si>
  <si>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</si>
  <si>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</si>
  <si>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</si>
  <si>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</si>
  <si>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</si>
  <si>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</si>
  <si>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</si>
  <si>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</si>
  <si>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</si>
  <si>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</si>
  <si>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</si>
  <si>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</si>
  <si>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</si>
  <si>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</si>
  <si>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</si>
  <si>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</si>
  <si>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</si>
  <si>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</si>
  <si>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</si>
  <si>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</si>
  <si>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</si>
  <si>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</si>
  <si>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</si>
  <si>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</si>
  <si>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</si>
  <si>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</si>
  <si>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</si>
  <si>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</si>
  <si>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</si>
  <si>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</si>
  <si>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</si>
  <si>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</si>
  <si>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</si>
  <si>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</si>
  <si>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</si>
  <si>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</si>
  <si>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</si>
  <si>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</si>
  <si>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</si>
  <si>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</si>
  <si>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</si>
  <si>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</si>
  <si>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</si>
  <si>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</si>
  <si>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</si>
  <si>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</si>
  <si>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</si>
  <si>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</si>
  <si>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</si>
  <si>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</si>
  <si>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</si>
  <si>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</si>
  <si>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</si>
  <si>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</si>
  <si>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</si>
  <si>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</si>
  <si>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</si>
  <si>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</si>
  <si>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</si>
  <si>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</si>
  <si>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</si>
  <si>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</si>
  <si>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</si>
  <si>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</si>
  <si>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</si>
  <si>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</si>
  <si>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</si>
  <si>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</si>
  <si>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</si>
  <si>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</si>
  <si>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</si>
  <si>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</si>
  <si>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</si>
  <si>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</si>
  <si>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</si>
  <si>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</si>
  <si>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</si>
  <si>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</si>
  <si>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</si>
  <si>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</si>
  <si>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</si>
  <si>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</si>
  <si>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</si>
  <si>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</si>
  <si>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</si>
  <si>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</si>
  <si>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</si>
  <si>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</si>
  <si>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</si>
  <si>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</si>
  <si>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</si>
  <si>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</si>
  <si>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</si>
  <si>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</si>
  <si>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</si>
  <si>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</si>
  <si>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</si>
  <si>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</si>
  <si>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</si>
  <si>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</si>
  <si>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</si>
  <si>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</si>
  <si>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</si>
  <si>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</si>
  <si>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</si>
  <si>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</si>
  <si>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</si>
  <si>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</si>
  <si>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</si>
  <si>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</si>
  <si>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</si>
  <si>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</si>
  <si>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</si>
  <si>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</si>
  <si>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</si>
  <si>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</si>
  <si>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</si>
  <si>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</si>
  <si>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</si>
  <si>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</si>
  <si>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</si>
  <si>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</si>
  <si>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</si>
  <si>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</si>
  <si>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</si>
  <si>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</si>
  <si>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</si>
  <si>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</si>
  <si>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</si>
  <si>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</si>
  <si>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</si>
  <si>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</si>
  <si>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</si>
  <si>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</si>
  <si>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</si>
  <si>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</si>
  <si>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</si>
  <si>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</si>
  <si>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</si>
  <si>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</si>
  <si>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</si>
  <si>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</si>
  <si>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</si>
  <si>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</si>
  <si>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</si>
  <si>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</si>
  <si>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</si>
  <si>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</si>
  <si>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</si>
  <si>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</si>
  <si>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</si>
  <si>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</si>
  <si>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</si>
  <si>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</si>
  <si>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</si>
  <si>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</si>
  <si>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</si>
  <si>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</si>
  <si>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</si>
  <si>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</si>
  <si>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</si>
  <si>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</si>
  <si>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</si>
  <si>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</si>
  <si>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</si>
  <si>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</si>
  <si>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</si>
  <si>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</si>
  <si>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</si>
  <si>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</si>
  <si>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</si>
  <si>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</si>
  <si>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</si>
  <si>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</si>
  <si>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</si>
  <si>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</si>
  <si>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</si>
  <si>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</si>
  <si>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</si>
  <si>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</si>
  <si>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</si>
  <si>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</si>
  <si>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</si>
  <si>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</si>
  <si>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</si>
  <si>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</si>
  <si>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</si>
  <si>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</si>
  <si>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</si>
  <si>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</si>
  <si>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</si>
  <si>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</si>
  <si>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</si>
  <si>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</si>
  <si>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</si>
  <si>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</si>
  <si>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</si>
  <si>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</si>
  <si>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</si>
  <si>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</si>
  <si>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</si>
  <si>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</si>
  <si>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</si>
  <si>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</si>
  <si>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</si>
  <si>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</si>
  <si>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</si>
  <si>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</si>
  <si>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</si>
  <si>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</si>
  <si>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</si>
  <si>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</si>
  <si>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</si>
  <si>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</si>
  <si>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</si>
  <si>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</si>
  <si>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</si>
  <si>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</si>
  <si>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</si>
  <si>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</si>
  <si>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</si>
  <si>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</si>
  <si>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</si>
  <si>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</si>
  <si>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</si>
  <si>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</si>
  <si>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</si>
  <si>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</si>
  <si>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</si>
  <si>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</si>
  <si>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</si>
  <si>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</si>
  <si>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</si>
  <si>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</si>
  <si>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</si>
  <si>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</si>
  <si>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</si>
  <si>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</si>
  <si>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</si>
  <si>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</si>
  <si>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</si>
  <si>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</si>
  <si>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</si>
  <si>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</si>
  <si>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</si>
  <si>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</si>
  <si>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</si>
  <si>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</si>
  <si>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</si>
  <si>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</si>
  <si>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</si>
  <si>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</si>
  <si>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</si>
  <si>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</si>
  <si>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</si>
  <si>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</si>
  <si>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</si>
  <si>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</si>
  <si>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</si>
  <si>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</si>
  <si>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</si>
  <si>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</si>
  <si>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</si>
  <si>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</si>
  <si>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</si>
  <si>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</si>
  <si>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</si>
  <si>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</si>
  <si>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</si>
  <si>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</si>
  <si>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</si>
  <si>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</si>
  <si>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</si>
  <si>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</si>
  <si>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</si>
  <si>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</si>
  <si>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</si>
  <si>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</si>
  <si>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</si>
  <si>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</si>
  <si>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</si>
  <si>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</si>
  <si>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</si>
  <si>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</si>
  <si>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</si>
  <si>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</si>
  <si>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</si>
  <si>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</si>
  <si>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</si>
  <si>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</si>
  <si>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</si>
  <si>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</si>
  <si>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</si>
  <si>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</si>
  <si>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</si>
  <si>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</si>
  <si>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</si>
  <si>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</si>
  <si>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</si>
  <si>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</si>
  <si>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</si>
  <si>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</si>
  <si>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</si>
  <si>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</si>
  <si>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</si>
  <si>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</si>
  <si>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</si>
  <si>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</si>
  <si>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</si>
  <si>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</si>
  <si>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</si>
  <si>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</si>
  <si>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</si>
  <si>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</si>
  <si>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</si>
  <si>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</si>
  <si>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</si>
  <si>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</si>
  <si>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</si>
  <si>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</si>
  <si>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</si>
  <si>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</si>
  <si>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</si>
  <si>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</si>
  <si>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</si>
  <si>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</si>
  <si>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</si>
  <si>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</si>
  <si>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</si>
  <si>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</si>
  <si>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</si>
  <si>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</si>
  <si>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</si>
  <si>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</si>
  <si>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</si>
  <si>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</si>
  <si>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</si>
  <si>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</si>
  <si>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</si>
  <si>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</si>
  <si>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</si>
  <si>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</si>
  <si>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</si>
  <si>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</si>
  <si>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</si>
  <si>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</si>
  <si>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</si>
  <si>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</si>
  <si>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</si>
  <si>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</si>
  <si>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</si>
  <si>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</si>
  <si>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</si>
  <si>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</si>
  <si>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</si>
  <si>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</si>
  <si>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</si>
  <si>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</si>
  <si>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</si>
  <si>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</si>
  <si>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</si>
  <si>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</si>
  <si>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</si>
  <si>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</si>
  <si>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</si>
  <si>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</si>
  <si>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</si>
  <si>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</si>
  <si>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</si>
  <si>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</si>
  <si>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</si>
  <si>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</si>
  <si>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</si>
  <si>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</si>
  <si>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</si>
  <si>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</si>
  <si>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</si>
  <si>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</si>
  <si>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</si>
  <si>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</si>
  <si>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</si>
  <si>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</si>
  <si>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</si>
  <si>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</si>
  <si>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</si>
  <si>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</si>
  <si>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</si>
  <si>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</si>
  <si>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</si>
  <si>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</si>
  <si>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</si>
  <si>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</si>
  <si>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</si>
  <si>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</si>
  <si>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</si>
  <si>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</si>
  <si>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</si>
  <si>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</si>
  <si>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</si>
  <si>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</si>
  <si>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</si>
  <si>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</si>
  <si>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</si>
  <si>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</si>
  <si>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</si>
  <si>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</si>
  <si>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</si>
  <si>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</si>
  <si>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</si>
  <si>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</si>
  <si>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</si>
  <si>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</si>
  <si>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</si>
  <si>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</si>
  <si>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</si>
  <si>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</si>
  <si>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</si>
  <si>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</si>
  <si>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</si>
  <si>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</si>
  <si>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</si>
  <si>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</si>
  <si>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</si>
  <si>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</si>
  <si>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</si>
  <si>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</si>
  <si>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</si>
  <si>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</si>
  <si>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</si>
  <si>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</si>
  <si>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</si>
  <si>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</si>
  <si>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</si>
  <si>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</si>
  <si>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</si>
  <si>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</si>
  <si>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</si>
  <si>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</si>
  <si>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</si>
  <si>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</si>
  <si>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</si>
  <si>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</si>
  <si>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</si>
  <si>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</si>
  <si>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</si>
  <si>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</si>
  <si>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</si>
  <si>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</si>
  <si>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</si>
  <si>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</si>
  <si>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</si>
  <si>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</si>
  <si>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</si>
  <si>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</si>
  <si>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</si>
  <si>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</si>
  <si>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</si>
  <si>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</si>
  <si>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</si>
  <si>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</si>
  <si>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</si>
  <si>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</si>
  <si>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</si>
  <si>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</si>
  <si>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</si>
  <si>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</si>
  <si>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</si>
  <si>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</si>
  <si>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</si>
  <si>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</si>
  <si>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</si>
  <si>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</si>
  <si>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</si>
  <si>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</si>
  <si>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</si>
  <si>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</si>
  <si>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</si>
  <si>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</si>
  <si>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</si>
  <si>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</si>
  <si>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</si>
  <si>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</si>
  <si>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</si>
  <si>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</si>
  <si>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</si>
  <si>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</si>
  <si>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</si>
  <si>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</si>
  <si>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</si>
  <si>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</si>
  <si>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</si>
  <si>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</si>
  <si>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</si>
  <si>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</si>
  <si>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</si>
  <si>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</si>
  <si>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</si>
  <si>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</si>
  <si>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</si>
  <si>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</si>
  <si>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</si>
  <si>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</si>
  <si>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</si>
  <si>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</si>
  <si>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</si>
  <si>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</si>
  <si>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</si>
  <si>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</si>
  <si>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</si>
  <si>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</si>
  <si>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</si>
  <si>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</si>
  <si>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</si>
  <si>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</si>
  <si>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</si>
  <si>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</si>
  <si>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</si>
  <si>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</si>
  <si>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</si>
  <si>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</si>
  <si>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</si>
  <si>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</si>
  <si>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</si>
  <si>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</si>
  <si>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</si>
  <si>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</si>
  <si>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</si>
  <si>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</si>
  <si>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</si>
  <si>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</si>
  <si>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</si>
  <si>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</si>
  <si>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</si>
  <si>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</si>
  <si>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</si>
  <si>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</si>
  <si>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</si>
  <si>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</si>
  <si>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</si>
  <si>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</si>
  <si>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</si>
  <si>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</si>
  <si>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</si>
  <si>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</si>
  <si>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</si>
  <si>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</si>
  <si>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</si>
  <si>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</si>
  <si>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</si>
  <si>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</si>
  <si>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</si>
  <si>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</si>
  <si>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</si>
  <si>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</si>
  <si>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</si>
  <si>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</si>
  <si>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</si>
  <si>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</si>
  <si>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</si>
  <si>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</si>
  <si>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</si>
  <si>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</si>
  <si>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</si>
  <si>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</si>
  <si>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</si>
  <si>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</si>
  <si>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</si>
  <si>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</si>
  <si>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</si>
  <si>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</si>
  <si>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</si>
  <si>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</si>
  <si>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</si>
  <si>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</si>
  <si>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</si>
  <si>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</si>
  <si>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</si>
  <si>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</si>
  <si>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</si>
  <si>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</si>
  <si>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</si>
  <si>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</si>
  <si>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</si>
  <si>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</si>
  <si>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</si>
  <si>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</si>
  <si>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</si>
  <si>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</si>
  <si>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</si>
  <si>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</si>
  <si>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</si>
  <si>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</si>
  <si>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</si>
  <si>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</si>
  <si>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</si>
  <si>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</si>
  <si>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</si>
  <si>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</si>
  <si>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</si>
  <si>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</si>
  <si>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</si>
  <si>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</si>
  <si>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</si>
  <si>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</si>
  <si>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</si>
  <si>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</si>
  <si>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</si>
  <si>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</si>
  <si>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</si>
  <si>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</si>
  <si>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</si>
  <si>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</si>
  <si>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</si>
  <si>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</si>
  <si>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</si>
  <si>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</si>
  <si>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</si>
  <si>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</si>
  <si>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</si>
  <si>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</si>
  <si>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</si>
  <si>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</si>
  <si>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</si>
  <si>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</si>
  <si>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</si>
  <si>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</si>
  <si>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</si>
  <si>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</si>
  <si>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</si>
  <si>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</si>
  <si>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</si>
  <si>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</si>
  <si>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</si>
  <si>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</si>
  <si>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</si>
  <si>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</si>
  <si>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</si>
  <si>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</si>
  <si>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</si>
  <si>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</si>
  <si>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</si>
  <si>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</si>
  <si>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</si>
  <si>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</si>
  <si>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</si>
  <si>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</si>
  <si>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</si>
  <si>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</si>
  <si>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</si>
  <si>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</si>
  <si>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</si>
  <si>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</si>
  <si>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</si>
  <si>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</si>
  <si>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</si>
  <si>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</si>
  <si>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</si>
  <si>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</si>
  <si>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</si>
  <si>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</si>
  <si>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</si>
  <si>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</si>
  <si>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</si>
  <si>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</si>
  <si>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</si>
  <si>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</si>
  <si>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</si>
  <si>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</si>
  <si>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</si>
  <si>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</si>
  <si>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</si>
  <si>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</si>
  <si>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</si>
  <si>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</si>
  <si>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</si>
  <si>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</si>
  <si>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</si>
  <si>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</si>
  <si>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</si>
  <si>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</si>
  <si>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</si>
  <si>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</si>
  <si>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</si>
  <si>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</si>
  <si>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</si>
  <si>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</si>
  <si>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</si>
  <si>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</si>
  <si>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</si>
  <si>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</si>
  <si>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</si>
  <si>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</si>
  <si>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</si>
  <si>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</si>
  <si>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</si>
  <si>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</si>
  <si>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</si>
  <si>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</si>
  <si>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</si>
  <si>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</si>
  <si>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</si>
  <si>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</si>
  <si>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</si>
  <si>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</si>
  <si>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</si>
  <si>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</si>
  <si>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</si>
  <si>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</si>
  <si>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</si>
  <si>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</si>
  <si>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</si>
  <si>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</si>
  <si>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</si>
  <si>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</si>
  <si>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</si>
  <si>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</si>
  <si>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</si>
  <si>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</si>
  <si>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</si>
  <si>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</si>
  <si>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</si>
  <si>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</si>
  <si>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</si>
  <si>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</si>
  <si>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</si>
  <si>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</si>
  <si>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</si>
  <si>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</si>
  <si>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</si>
  <si>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</si>
  <si>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</si>
  <si>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</si>
  <si>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</si>
  <si>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</si>
  <si>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</si>
  <si>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</si>
  <si>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</si>
  <si>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</si>
  <si>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</si>
  <si>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</si>
  <si>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</si>
  <si>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</si>
  <si>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</si>
  <si>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</si>
  <si>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</si>
  <si>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</si>
  <si>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</si>
  <si>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</si>
  <si>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</si>
  <si>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</si>
  <si>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</si>
  <si>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</si>
  <si>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</si>
  <si>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</si>
  <si>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</si>
  <si>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</si>
  <si>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</si>
  <si>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</si>
  <si>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</si>
  <si>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</si>
  <si>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</si>
  <si>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</si>
  <si>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</si>
  <si>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</si>
  <si>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</si>
  <si>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</si>
  <si>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</si>
  <si>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</si>
  <si>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</si>
  <si>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</si>
  <si>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</si>
  <si>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</si>
  <si>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</si>
  <si>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</si>
  <si>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</si>
  <si>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</si>
  <si>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</si>
  <si>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</si>
  <si>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</si>
  <si>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</si>
  <si>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</si>
  <si>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</si>
  <si>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</si>
  <si>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</si>
  <si>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</si>
  <si>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</si>
  <si>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</si>
  <si>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</si>
  <si>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</si>
  <si>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</si>
  <si>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</si>
  <si>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</si>
  <si>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</si>
  <si>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</si>
  <si>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</si>
  <si>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</si>
  <si>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</si>
  <si>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</si>
  <si>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</si>
  <si>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</si>
  <si>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</si>
  <si>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</si>
  <si>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</si>
  <si>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</si>
  <si>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</si>
  <si>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</si>
  <si>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</si>
  <si>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</si>
  <si>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</si>
  <si>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</si>
  <si>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</si>
  <si>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</si>
  <si>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</si>
  <si>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</si>
  <si>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</si>
  <si>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</si>
  <si>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</si>
  <si>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</si>
  <si>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</si>
  <si>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</si>
  <si>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</si>
  <si>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</si>
  <si>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</si>
  <si>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</si>
  <si>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</si>
  <si>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</si>
  <si>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</si>
  <si>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</si>
  <si>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</si>
  <si>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</si>
  <si>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</si>
  <si>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</si>
  <si>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</si>
  <si>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</si>
  <si>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</si>
  <si>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</si>
  <si>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</si>
  <si>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</si>
  <si>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</si>
  <si>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</si>
  <si>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</si>
  <si>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</si>
  <si>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</si>
  <si>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</si>
  <si>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</si>
  <si>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</si>
  <si>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</si>
  <si>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</si>
  <si>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</si>
  <si>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</si>
  <si>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</si>
  <si>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</si>
  <si>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</si>
  <si>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</si>
  <si>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</si>
  <si>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</si>
  <si>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</si>
  <si>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</si>
  <si>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</si>
  <si>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</si>
  <si>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</si>
  <si>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</si>
  <si>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</si>
  <si>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</si>
  <si>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</si>
  <si>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</si>
  <si>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</si>
  <si>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</si>
  <si>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</si>
  <si>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</si>
  <si>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</si>
  <si>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</si>
  <si>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</si>
  <si>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</si>
  <si>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</si>
  <si>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</si>
  <si>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</si>
  <si>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</si>
  <si>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</si>
  <si>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</si>
  <si>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</si>
  <si>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</si>
  <si>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</si>
  <si>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</si>
  <si>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</si>
  <si>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</si>
  <si>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</si>
  <si>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</si>
  <si>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</si>
  <si>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</si>
  <si>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</si>
  <si>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</si>
  <si>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</si>
  <si>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</si>
  <si>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</si>
  <si>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</si>
  <si>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</si>
  <si>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</si>
  <si>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</si>
  <si>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</si>
  <si>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</si>
  <si>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</si>
  <si>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</si>
  <si>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</si>
  <si>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</si>
  <si>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</si>
  <si>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</si>
  <si>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</si>
  <si>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</si>
  <si>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</si>
  <si>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</si>
  <si>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</si>
  <si>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</si>
  <si>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</si>
  <si>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</si>
  <si>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</si>
  <si>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</si>
  <si>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</si>
  <si>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</si>
  <si>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</si>
  <si>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</si>
  <si>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</si>
  <si>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</si>
  <si>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</si>
  <si>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</si>
  <si>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</si>
  <si>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</si>
  <si>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</si>
  <si>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</si>
  <si>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</si>
  <si>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</si>
  <si>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</si>
  <si>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</si>
  <si>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</si>
  <si>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</si>
  <si>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</si>
  <si>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</si>
  <si>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</si>
  <si>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</si>
  <si>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</si>
  <si>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</si>
  <si>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</si>
  <si>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</si>
  <si>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</si>
  <si>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</si>
  <si>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</si>
  <si>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</si>
  <si>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</si>
  <si>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</si>
  <si>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</si>
  <si>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</si>
  <si>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</si>
  <si>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</si>
  <si>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</si>
  <si>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</si>
  <si>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</si>
  <si>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</si>
  <si>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</si>
  <si>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</si>
  <si>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</si>
  <si>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</si>
  <si>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</si>
  <si>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</si>
  <si>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</si>
  <si>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</si>
  <si>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</si>
  <si>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</si>
  <si>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</si>
  <si>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</si>
  <si>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</si>
  <si>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</si>
  <si>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</si>
  <si>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</si>
  <si>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</si>
  <si>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</si>
  <si>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</si>
  <si>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</si>
  <si>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</si>
  <si>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</si>
  <si>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</si>
  <si>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</si>
  <si>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</si>
  <si>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</si>
  <si>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</si>
  <si>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</si>
  <si>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</si>
  <si>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</si>
  <si>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</si>
  <si>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</si>
  <si>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</si>
  <si>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</si>
  <si>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</si>
  <si>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</si>
  <si>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</si>
  <si>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</si>
  <si>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</si>
  <si>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</si>
  <si>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</si>
  <si>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</si>
  <si>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</si>
  <si>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</si>
  <si>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</si>
  <si>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</si>
  <si>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</si>
  <si>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</si>
  <si>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</si>
  <si>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</si>
  <si>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</si>
  <si>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</si>
  <si>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</si>
  <si>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</si>
  <si>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</si>
  <si>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</si>
  <si>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</si>
  <si>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</si>
  <si>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</si>
  <si>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</si>
  <si>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</si>
  <si>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</si>
  <si>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</si>
  <si>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</si>
  <si>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</si>
  <si>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</si>
  <si>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</si>
  <si>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</si>
  <si>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</si>
  <si>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</si>
  <si>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</si>
  <si>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</si>
  <si>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</si>
  <si>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</si>
  <si>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</si>
  <si>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</si>
  <si>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</si>
  <si>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</si>
  <si>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</si>
  <si>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</si>
  <si>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</si>
  <si>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</si>
  <si>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</si>
  <si>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</si>
  <si>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</si>
  <si>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</si>
  <si>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</si>
  <si>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</si>
  <si>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</si>
  <si>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</si>
  <si>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</si>
  <si>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</si>
  <si>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</si>
  <si>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</si>
  <si>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</si>
  <si>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</si>
  <si>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</si>
  <si>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</si>
  <si>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</si>
  <si>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</si>
  <si>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</si>
  <si>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</si>
  <si>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</si>
  <si>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</si>
  <si>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</si>
  <si>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</si>
  <si>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</si>
  <si>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</si>
  <si>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</si>
  <si>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</si>
  <si>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</si>
  <si>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</si>
  <si>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</si>
  <si>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</si>
  <si>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</si>
  <si>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</si>
  <si>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</si>
  <si>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</si>
  <si>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</si>
  <si>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</si>
  <si>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</si>
  <si>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</si>
  <si>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</si>
  <si>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</si>
  <si>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</si>
  <si>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</si>
  <si>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</si>
  <si>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</si>
  <si>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</si>
  <si>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</si>
  <si>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</si>
  <si>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</si>
  <si>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</si>
  <si>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</si>
  <si>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</si>
  <si>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</si>
  <si>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</si>
  <si>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</si>
  <si>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</si>
  <si>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</si>
  <si>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</si>
  <si>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</si>
  <si>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</si>
  <si>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</si>
  <si>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</si>
  <si>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</si>
  <si>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</si>
  <si>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</si>
  <si>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</si>
  <si>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</si>
  <si>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</si>
  <si>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</si>
  <si>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</si>
  <si>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</si>
  <si>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</si>
  <si>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</si>
  <si>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</si>
  <si>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</si>
  <si>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</si>
  <si>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</si>
  <si>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</si>
  <si>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</si>
  <si>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</si>
  <si>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</si>
  <si>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</si>
  <si>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</si>
  <si>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</si>
  <si>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</si>
  <si>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</si>
  <si>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</si>
  <si>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</si>
  <si>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</si>
  <si>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</si>
  <si>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</si>
  <si>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</si>
  <si>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</si>
  <si>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</si>
  <si>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</si>
  <si>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</si>
  <si>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</si>
  <si>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</si>
  <si>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</si>
  <si>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</si>
  <si>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</si>
  <si>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</si>
  <si>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</si>
  <si>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</si>
  <si>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</si>
  <si>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</si>
  <si>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</si>
  <si>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</si>
  <si>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</si>
  <si>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</si>
  <si>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</si>
  <si>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</si>
  <si>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</si>
  <si>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</si>
  <si>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</si>
  <si>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</si>
  <si>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</si>
  <si>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</si>
  <si>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</si>
  <si>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</si>
  <si>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</si>
  <si>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</si>
  <si>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</si>
  <si>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</si>
  <si>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</si>
  <si>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</si>
  <si>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</si>
  <si>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</si>
  <si>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</si>
  <si>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</si>
  <si>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</si>
  <si>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</si>
  <si>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</si>
  <si>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</si>
  <si>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</si>
  <si>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</si>
  <si>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</si>
  <si>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</si>
  <si>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</si>
  <si>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</si>
  <si>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</si>
  <si>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</si>
  <si>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</si>
  <si>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</si>
  <si>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</si>
  <si>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</si>
  <si>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</si>
  <si>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</si>
  <si>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</si>
  <si>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</si>
  <si>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</si>
  <si>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</si>
  <si>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</si>
  <si>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</si>
  <si>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</si>
  <si>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</si>
  <si>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</si>
  <si>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</si>
  <si>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</si>
  <si>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</si>
  <si>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</si>
  <si>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</si>
  <si>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</si>
  <si>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</si>
  <si>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</si>
  <si>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</si>
  <si>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</si>
  <si>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</si>
  <si>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</si>
  <si>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</si>
  <si>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</si>
  <si>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</si>
  <si>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</si>
  <si>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</si>
  <si>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</si>
  <si>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</si>
  <si>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</si>
  <si>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</si>
  <si>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</si>
  <si>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</si>
  <si>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</si>
  <si>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</si>
  <si>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</si>
  <si>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</si>
  <si>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</si>
  <si>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</si>
  <si>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</si>
  <si>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</si>
  <si>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</si>
  <si>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</si>
  <si>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</si>
  <si>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</si>
  <si>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</si>
  <si>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</si>
  <si>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</si>
  <si>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</si>
  <si>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</si>
  <si>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</si>
  <si>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</si>
  <si>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</si>
  <si>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</si>
  <si>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</si>
  <si>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</si>
  <si>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</si>
  <si>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</si>
  <si>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</si>
  <si>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</si>
  <si>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</si>
  <si>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</si>
  <si>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</si>
  <si>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</si>
  <si>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</si>
  <si>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</si>
  <si>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</si>
  <si>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</si>
  <si>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</si>
  <si>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</si>
  <si>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</si>
  <si>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</si>
  <si>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</si>
  <si>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</si>
  <si>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</si>
  <si>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</si>
  <si>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</si>
  <si>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</si>
  <si>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</si>
  <si>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</si>
  <si>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</si>
  <si>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</si>
  <si>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</si>
  <si>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</si>
  <si>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</si>
  <si>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</si>
  <si>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</si>
  <si>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</si>
  <si>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</si>
  <si>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</si>
  <si>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</si>
  <si>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</si>
  <si>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</si>
  <si>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</si>
  <si>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</si>
  <si>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</si>
  <si>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</si>
  <si>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</si>
  <si>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</si>
  <si>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</si>
  <si>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</si>
  <si>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</si>
  <si>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</si>
  <si>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</si>
  <si>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</si>
  <si>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</si>
  <si>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</si>
  <si>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</si>
  <si>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</si>
  <si>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</si>
  <si>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</si>
  <si>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</si>
  <si>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</si>
  <si>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</si>
  <si>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</si>
  <si>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</si>
  <si>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</si>
  <si>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</si>
  <si>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</si>
  <si>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</si>
  <si>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</si>
  <si>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</si>
  <si>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</si>
  <si>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</si>
  <si>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</si>
  <si>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</si>
  <si>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</si>
  <si>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</si>
  <si>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</si>
  <si>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</si>
  <si>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</si>
  <si>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</si>
  <si>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</si>
  <si>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</si>
  <si>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</si>
  <si>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</si>
  <si>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</si>
  <si>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</si>
  <si>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</si>
  <si>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</si>
  <si>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</si>
  <si>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</si>
  <si>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</si>
  <si>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</si>
  <si>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</si>
  <si>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</si>
  <si>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</si>
  <si>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</si>
  <si>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</si>
  <si>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</si>
  <si>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</si>
  <si>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</si>
  <si>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</si>
  <si>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</si>
  <si>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</si>
  <si>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</si>
  <si>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</si>
  <si>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</si>
  <si>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</si>
  <si>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</si>
  <si>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</si>
  <si>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</si>
  <si>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</si>
  <si>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</si>
  <si>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</si>
  <si>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</si>
  <si>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</si>
  <si>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</si>
  <si>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</si>
  <si>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</si>
  <si>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</si>
  <si>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</si>
  <si>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</si>
  <si>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</si>
  <si>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</si>
  <si>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</si>
  <si>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</si>
  <si>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</si>
  <si>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</si>
  <si>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</si>
  <si>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</si>
  <si>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</si>
  <si>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</si>
  <si>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</si>
  <si>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</si>
  <si>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</si>
  <si>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</si>
  <si>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</si>
  <si>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</si>
  <si>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</si>
  <si>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</si>
  <si>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</si>
  <si>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</si>
  <si>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</si>
  <si>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</si>
  <si>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</si>
  <si>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</si>
  <si>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</si>
  <si>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</si>
  <si>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</si>
  <si>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</si>
  <si>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</si>
  <si>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</si>
  <si>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</si>
  <si>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</si>
  <si>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</si>
  <si>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</si>
  <si>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</si>
  <si>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</si>
  <si>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</si>
  <si>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</si>
  <si>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</si>
  <si>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</si>
  <si>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</si>
  <si>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</si>
  <si>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</si>
  <si>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</si>
  <si>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</si>
  <si>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</si>
  <si>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</si>
  <si>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</si>
  <si>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</si>
  <si>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</si>
  <si>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</si>
  <si>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</si>
  <si>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</si>
  <si>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</si>
  <si>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</si>
  <si>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</si>
  <si>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</si>
  <si>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</si>
  <si>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</si>
  <si>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</si>
  <si>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</si>
  <si>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</si>
  <si>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</si>
  <si>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</si>
  <si>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</si>
  <si>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</si>
  <si>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</si>
  <si>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</si>
  <si>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</si>
  <si>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</si>
  <si>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</si>
  <si>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</si>
  <si>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</si>
  <si>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</si>
  <si>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</si>
  <si>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</si>
  <si>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</si>
  <si>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</si>
  <si>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</si>
  <si>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</si>
  <si>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</si>
  <si>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</si>
  <si>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</si>
  <si>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</si>
  <si>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</si>
  <si>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</si>
  <si>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</si>
  <si>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</si>
  <si>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</si>
  <si>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</si>
  <si>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</si>
  <si>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</si>
  <si>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</si>
  <si>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</si>
  <si>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</si>
  <si>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</si>
  <si>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</si>
  <si>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</si>
  <si>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</si>
  <si>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</si>
  <si>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</si>
  <si>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</si>
  <si>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</si>
  <si>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</si>
  <si>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</si>
  <si>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</si>
  <si>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</si>
  <si>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</si>
  <si>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</si>
  <si>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</si>
  <si>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</si>
  <si>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</si>
  <si>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</si>
  <si>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</si>
  <si>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</si>
  <si>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</si>
  <si>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</si>
  <si>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</si>
  <si>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</si>
  <si>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</si>
  <si>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</si>
  <si>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</si>
  <si>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</si>
  <si>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</si>
  <si>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</si>
  <si>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</si>
  <si>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</si>
  <si>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</si>
  <si>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</si>
  <si>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</si>
  <si>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</si>
  <si>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</si>
  <si>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</si>
  <si>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</si>
  <si>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</si>
  <si>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</si>
  <si>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</si>
  <si>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</si>
  <si>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</si>
  <si>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</si>
  <si>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</si>
  <si>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</si>
  <si>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</si>
  <si>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</si>
  <si>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</si>
  <si>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</si>
  <si>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</si>
  <si>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</si>
  <si>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</si>
  <si>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</si>
  <si>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</si>
  <si>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</si>
  <si>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</si>
  <si>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</si>
  <si>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</si>
  <si>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</si>
  <si>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</si>
  <si>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</si>
  <si>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</si>
  <si>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</si>
  <si>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</si>
  <si>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</si>
  <si>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</si>
  <si>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</si>
  <si>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</si>
  <si>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</si>
  <si>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</si>
  <si>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</si>
  <si>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</si>
  <si>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</si>
  <si>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</si>
  <si>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</si>
  <si>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</si>
  <si>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</si>
  <si>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</si>
  <si>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</si>
  <si>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</si>
  <si>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</si>
  <si>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</si>
  <si>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</si>
  <si>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</si>
  <si>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</si>
  <si>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</si>
  <si>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</si>
  <si>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</si>
  <si>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</si>
  <si>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</si>
  <si>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</si>
  <si>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</si>
  <si>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</si>
  <si>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</si>
  <si>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</si>
  <si>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</si>
  <si>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</si>
  <si>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</si>
  <si>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</si>
  <si>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</si>
  <si>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</si>
  <si>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</si>
  <si>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</si>
  <si>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</si>
  <si>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</si>
  <si>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</si>
  <si>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</si>
  <si>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</si>
  <si>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</si>
  <si>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</si>
  <si>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</si>
  <si>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</si>
  <si>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</si>
  <si>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</si>
  <si>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</si>
  <si>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</si>
  <si>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</si>
  <si>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</si>
  <si>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</si>
  <si>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</si>
  <si>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</si>
  <si>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</si>
  <si>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</si>
  <si>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</si>
  <si>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</si>
  <si>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</si>
  <si>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</si>
  <si>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</si>
  <si>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</si>
  <si>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</si>
  <si>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</si>
  <si>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</si>
  <si>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</si>
  <si>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</si>
  <si>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</si>
  <si>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</si>
  <si>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</si>
  <si>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</si>
  <si>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</si>
  <si>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</si>
  <si>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</si>
  <si>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</si>
  <si>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</si>
  <si>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</si>
  <si>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</si>
  <si>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</si>
  <si>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</si>
  <si>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</si>
  <si>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</si>
  <si>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</si>
  <si>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</si>
  <si>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</si>
  <si>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</si>
  <si>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</si>
  <si>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</si>
  <si>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</si>
  <si>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</si>
  <si>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</si>
  <si>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</si>
  <si>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</si>
  <si>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</si>
  <si>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</si>
  <si>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</si>
  <si>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</si>
  <si>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</si>
  <si>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</si>
  <si>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</si>
  <si>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</si>
  <si>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</si>
  <si>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</si>
  <si>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</si>
  <si>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</si>
  <si>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</si>
  <si>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</si>
  <si>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</si>
  <si>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</si>
  <si>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</si>
  <si>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</si>
  <si>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</si>
  <si>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</si>
  <si>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</si>
  <si>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</si>
  <si>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</si>
  <si>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</si>
  <si>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</si>
  <si>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</si>
  <si>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</si>
  <si>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</si>
  <si>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</si>
  <si>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</si>
  <si>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</si>
  <si>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</si>
  <si>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</si>
  <si>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</si>
  <si>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</si>
  <si>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</si>
  <si>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</si>
  <si>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</si>
  <si>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</si>
  <si>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</si>
  <si>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</si>
  <si>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</si>
  <si>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</si>
  <si>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</si>
  <si>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</si>
  <si>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</si>
  <si>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</si>
  <si>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</si>
  <si>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</si>
  <si>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</si>
  <si>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</si>
  <si>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</si>
  <si>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</si>
  <si>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</si>
  <si>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</si>
  <si>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</si>
  <si>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</si>
  <si>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</si>
  <si>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</si>
  <si>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</si>
  <si>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</si>
  <si>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</si>
  <si>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</si>
  <si>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</si>
  <si>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</si>
  <si>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</si>
  <si>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</si>
  <si>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</si>
  <si>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</si>
  <si>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</si>
  <si>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</si>
  <si>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</si>
  <si>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</si>
  <si>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</si>
  <si>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</si>
  <si>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</si>
  <si>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</si>
  <si>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</si>
  <si>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</si>
  <si>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</si>
  <si>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</si>
  <si>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</si>
  <si>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</si>
  <si>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</si>
  <si>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</si>
  <si>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</si>
  <si>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</si>
  <si>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</si>
  <si>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</si>
  <si>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</si>
  <si>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</si>
  <si>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</si>
  <si>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</si>
  <si>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</si>
  <si>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</si>
  <si>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</si>
  <si>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</si>
  <si>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</si>
  <si>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</si>
  <si>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</si>
  <si>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</si>
  <si>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</si>
  <si>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</si>
  <si>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</si>
  <si>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</si>
  <si>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</si>
  <si>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</si>
  <si>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</si>
  <si>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</si>
  <si>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</si>
  <si>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</si>
  <si>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</si>
  <si>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</si>
  <si>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</si>
  <si>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</si>
  <si>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</si>
  <si>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</si>
  <si>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</si>
  <si>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</si>
  <si>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</si>
  <si>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</si>
  <si>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</si>
  <si>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</si>
  <si>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</si>
  <si>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</si>
  <si>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</si>
  <si>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</si>
  <si>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</si>
  <si>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</si>
  <si>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</si>
  <si>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</si>
  <si>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</si>
  <si>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</si>
  <si>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</si>
  <si>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</si>
  <si>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</si>
  <si>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</si>
  <si>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</si>
  <si>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</si>
  <si>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</si>
  <si>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</si>
  <si>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</si>
  <si>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</si>
  <si>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</si>
  <si>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</si>
  <si>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</si>
  <si>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</si>
  <si>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</si>
  <si>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</si>
  <si>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</si>
  <si>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</si>
  <si>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</si>
  <si>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</si>
  <si>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</si>
  <si>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</si>
  <si>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</si>
  <si>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</si>
  <si>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</si>
  <si>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</si>
  <si>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</si>
  <si>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</si>
  <si>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</si>
  <si>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</si>
  <si>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</si>
  <si>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</si>
  <si>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</si>
  <si>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</si>
  <si>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</si>
  <si>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</si>
  <si>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</si>
  <si>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</si>
  <si>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</si>
  <si>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</si>
  <si>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</si>
  <si>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</si>
  <si>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</si>
  <si>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</si>
  <si>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</si>
  <si>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</si>
  <si>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</si>
  <si>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</si>
  <si>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</si>
  <si>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</si>
  <si>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</si>
  <si>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</si>
  <si>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</si>
  <si>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</si>
  <si>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</si>
  <si>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</si>
  <si>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</si>
  <si>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</si>
  <si>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</si>
  <si>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</si>
  <si>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</si>
  <si>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</si>
  <si>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</si>
  <si>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</si>
  <si>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</si>
  <si>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</si>
  <si>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</si>
  <si>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</si>
  <si>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</si>
  <si>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</si>
  <si>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</si>
  <si>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</si>
  <si>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</si>
  <si>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</si>
  <si>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</si>
  <si>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</si>
  <si>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</si>
  <si>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</si>
  <si>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</si>
  <si>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</si>
  <si>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</si>
  <si>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</si>
  <si>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</si>
  <si>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</si>
  <si>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</si>
  <si>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</si>
  <si>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</si>
  <si>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</si>
  <si>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</si>
  <si>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</si>
  <si>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</si>
  <si>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</si>
  <si>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</si>
  <si>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</si>
  <si>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</si>
  <si>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</si>
  <si>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</si>
  <si>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</si>
  <si>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</si>
  <si>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</si>
  <si>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</si>
  <si>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</si>
  <si>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</si>
  <si>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</si>
  <si>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</si>
  <si>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</si>
  <si>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</si>
  <si>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</si>
  <si>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</si>
  <si>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</si>
  <si>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</si>
  <si>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</si>
  <si>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</si>
  <si>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</si>
  <si>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</si>
  <si>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</si>
  <si>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</si>
  <si>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</si>
  <si>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</si>
  <si>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</si>
  <si>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</si>
  <si>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</si>
  <si>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</si>
  <si>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</si>
  <si>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</si>
  <si>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</si>
  <si>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</si>
  <si>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</si>
  <si>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</si>
  <si>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</si>
  <si>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</si>
  <si>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</si>
  <si>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</si>
  <si>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</si>
  <si>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</si>
  <si>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</si>
  <si>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</si>
  <si>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</si>
  <si>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</si>
  <si>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</si>
  <si>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</si>
  <si>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</si>
  <si>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</si>
  <si>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</si>
  <si>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</si>
  <si>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</si>
  <si>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</si>
  <si>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</si>
  <si>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</si>
  <si>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</si>
  <si>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</si>
  <si>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</si>
  <si>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</si>
  <si>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</si>
  <si>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</si>
  <si>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</si>
  <si>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</si>
  <si>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</si>
  <si>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</si>
  <si>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</si>
  <si>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</si>
  <si>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</si>
  <si>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</si>
  <si>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</si>
  <si>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</si>
  <si>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</si>
  <si>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</si>
  <si>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</si>
  <si>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</si>
  <si>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</si>
  <si>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</si>
  <si>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</si>
  <si>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</si>
  <si>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</si>
  <si>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</si>
  <si>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</si>
  <si>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</si>
  <si>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</si>
  <si>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</si>
  <si>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</si>
  <si>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</si>
  <si>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</si>
  <si>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</si>
  <si>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</si>
  <si>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</si>
  <si>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</si>
  <si>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</si>
  <si>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</si>
  <si>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</si>
  <si>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</si>
  <si>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</si>
  <si>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</si>
  <si>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</si>
  <si>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</si>
  <si>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</si>
  <si>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</si>
  <si>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</si>
  <si>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</si>
  <si>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</si>
  <si>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</si>
  <si>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</si>
  <si>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</si>
  <si>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</si>
  <si>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</si>
  <si>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</si>
  <si>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</si>
  <si>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</si>
  <si>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</si>
  <si>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</si>
  <si>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</si>
  <si>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</si>
  <si>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</si>
  <si>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</si>
  <si>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</si>
  <si>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</si>
  <si>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</si>
  <si>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</si>
  <si>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</si>
  <si>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</si>
  <si>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</si>
  <si>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</si>
  <si>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</si>
  <si>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</si>
  <si>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</si>
  <si>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</si>
  <si>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</si>
  <si>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</si>
  <si>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</si>
  <si>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</si>
  <si>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</si>
  <si>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</si>
  <si>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</si>
  <si>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</si>
  <si>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</si>
  <si>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</si>
  <si>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</si>
  <si>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</si>
  <si>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</si>
  <si>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</si>
  <si>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</si>
  <si>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</si>
  <si>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</si>
  <si>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</si>
  <si>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</si>
  <si>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</si>
  <si>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</si>
  <si>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</si>
  <si>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</si>
  <si>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</si>
  <si>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</si>
  <si>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</si>
  <si>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</si>
  <si>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</si>
  <si>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</si>
  <si>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</si>
  <si>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</si>
  <si>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</si>
  <si>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</si>
  <si>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</si>
  <si>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</si>
  <si>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</si>
  <si>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</si>
  <si>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</si>
  <si>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</si>
  <si>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</si>
  <si>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</si>
  <si>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</si>
  <si>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</si>
  <si>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</si>
  <si>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</si>
  <si>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</si>
  <si>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</si>
  <si>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</si>
  <si>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</si>
  <si>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</si>
  <si>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</si>
  <si>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</si>
  <si>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</si>
  <si>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</si>
  <si>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</si>
  <si>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</si>
  <si>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</si>
  <si>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</si>
  <si>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</si>
  <si>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</si>
  <si>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</si>
  <si>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</si>
  <si>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</si>
  <si>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</si>
  <si>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</si>
  <si>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</si>
  <si>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</si>
  <si>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</si>
  <si>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</si>
  <si>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</si>
  <si>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</si>
  <si>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</si>
  <si>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</si>
  <si>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</si>
  <si>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</si>
  <si>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</si>
  <si>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</si>
  <si>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</si>
  <si>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</si>
  <si>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</si>
  <si>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</si>
  <si>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</si>
  <si>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</si>
  <si>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</si>
  <si>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</si>
  <si>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</si>
  <si>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</si>
  <si>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</si>
  <si>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</si>
  <si>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</si>
  <si>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</si>
  <si>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</si>
  <si>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</si>
  <si>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</si>
  <si>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</si>
  <si>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</si>
  <si>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</si>
  <si>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</si>
  <si>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</si>
  <si>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</si>
  <si>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</si>
  <si>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</si>
  <si>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</si>
  <si>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</si>
  <si>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</si>
  <si>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</si>
  <si>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</si>
  <si>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</si>
  <si>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</si>
  <si>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</si>
  <si>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</si>
  <si>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</si>
  <si>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</si>
  <si>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</si>
  <si>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</si>
  <si>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</si>
  <si>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</si>
  <si>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</si>
  <si>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</si>
  <si>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</si>
  <si>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</si>
  <si>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</si>
  <si>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</si>
  <si>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</si>
  <si>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</si>
  <si>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</si>
  <si>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</si>
  <si>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</si>
  <si>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</si>
  <si>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</si>
  <si>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</si>
  <si>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</si>
  <si>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</si>
  <si>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</si>
  <si>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</si>
  <si>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</si>
  <si>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</si>
  <si>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</si>
  <si>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</si>
  <si>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</si>
  <si>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</si>
  <si>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</si>
  <si>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</si>
  <si>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</si>
  <si>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</si>
  <si>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</si>
  <si>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</si>
  <si>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</si>
  <si>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</si>
  <si>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</si>
  <si>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</si>
  <si>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</si>
  <si>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</si>
  <si>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</si>
  <si>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</si>
  <si>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</si>
  <si>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</si>
  <si>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</si>
  <si>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</si>
  <si>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</si>
  <si>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</si>
  <si>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</si>
  <si>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</si>
  <si>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</si>
  <si>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</si>
  <si>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</si>
  <si>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</si>
  <si>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</si>
  <si>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</si>
  <si>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</si>
  <si>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</si>
  <si>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</si>
  <si>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</si>
  <si>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</si>
  <si>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</si>
  <si>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</si>
  <si>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</si>
  <si>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</si>
  <si>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</si>
  <si>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</si>
  <si>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</si>
  <si>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</si>
  <si>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</si>
  <si>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</si>
  <si>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</si>
  <si>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</si>
  <si>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</si>
  <si>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</si>
  <si>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</si>
  <si>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</si>
  <si>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</si>
  <si>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</si>
  <si>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</si>
  <si>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</si>
  <si>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</si>
  <si>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</si>
  <si>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</si>
  <si>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</si>
  <si>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</si>
  <si>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</si>
  <si>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</si>
  <si>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</si>
  <si>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</si>
  <si>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</si>
  <si>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</si>
  <si>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</si>
  <si>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</si>
  <si>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</si>
  <si>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</si>
  <si>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</si>
  <si>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</si>
  <si>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</si>
  <si>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</si>
  <si>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</si>
  <si>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</si>
  <si>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</si>
  <si>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</si>
  <si>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</si>
  <si>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</si>
  <si>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</si>
  <si>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</si>
  <si>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</si>
  <si>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</si>
  <si>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</si>
  <si>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</si>
  <si>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</si>
  <si>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</si>
  <si>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</si>
  <si>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</si>
  <si>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</si>
  <si>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</si>
  <si>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</si>
  <si>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</si>
  <si>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</si>
  <si>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</si>
  <si>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</si>
  <si>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</si>
  <si>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</si>
  <si>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</si>
  <si>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</si>
  <si>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</si>
  <si>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</si>
  <si>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</si>
  <si>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</si>
  <si>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</si>
  <si>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</si>
  <si>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</si>
  <si>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</si>
  <si>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</si>
  <si>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</si>
  <si>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</si>
  <si>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</si>
  <si>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</si>
  <si>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</si>
  <si>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</si>
  <si>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</si>
  <si>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</si>
  <si>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</si>
  <si>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</si>
  <si>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</si>
  <si>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</si>
  <si>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</si>
  <si>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</si>
  <si>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</si>
  <si>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</si>
  <si>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</si>
  <si>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</si>
  <si>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</si>
  <si>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</si>
  <si>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</si>
  <si>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</si>
  <si>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</si>
  <si>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</si>
  <si>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</si>
  <si>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</si>
  <si>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</si>
  <si>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</si>
  <si>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</si>
  <si>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</si>
  <si>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</si>
  <si>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</si>
  <si>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</si>
  <si>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</si>
  <si>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</si>
  <si>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</si>
  <si>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</si>
  <si>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</si>
  <si>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</si>
  <si>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</si>
  <si>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</si>
  <si>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</si>
  <si>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</si>
  <si>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</si>
  <si>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</si>
  <si>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</si>
  <si>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</si>
  <si>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</si>
  <si>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</si>
  <si>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</si>
  <si>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</si>
  <si>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</si>
  <si>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</si>
  <si>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</si>
  <si>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</si>
  <si>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</si>
  <si>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</si>
  <si>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</si>
  <si>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</si>
  <si>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</si>
  <si>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</si>
  <si>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</si>
  <si>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</si>
  <si>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</si>
  <si>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</si>
  <si>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</si>
  <si>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</si>
  <si>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</si>
  <si>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</si>
  <si>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</si>
  <si>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</si>
  <si>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</si>
  <si>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</si>
  <si>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</si>
  <si>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</si>
  <si>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</si>
  <si>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</si>
  <si>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</si>
  <si>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</si>
  <si>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</si>
  <si>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</si>
  <si>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</si>
  <si>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</si>
  <si>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</si>
  <si>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</si>
  <si>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</si>
  <si>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</si>
  <si>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</si>
  <si>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</si>
  <si>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</si>
  <si>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</si>
  <si>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</si>
  <si>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</si>
  <si>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</si>
  <si>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</si>
  <si>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</si>
  <si>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</si>
  <si>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</si>
  <si>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</si>
  <si>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</si>
  <si>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</si>
  <si>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</si>
  <si>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</si>
  <si>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</si>
  <si>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</si>
  <si>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</si>
  <si>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</si>
  <si>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</si>
  <si>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</si>
  <si>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</si>
  <si>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</si>
  <si>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</si>
  <si>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</si>
  <si>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</si>
  <si>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</si>
  <si>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</si>
  <si>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</si>
  <si>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</si>
  <si>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</si>
  <si>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</si>
  <si>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</si>
  <si>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</si>
  <si>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</si>
  <si>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</si>
  <si>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</si>
  <si>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</si>
  <si>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</si>
  <si>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</si>
  <si>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</si>
  <si>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</si>
  <si>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</si>
  <si>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</si>
  <si>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</si>
  <si>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</si>
  <si>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</si>
  <si>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</si>
  <si>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</si>
  <si>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</si>
  <si>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</si>
  <si>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</si>
  <si>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</si>
  <si>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</si>
  <si>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</si>
  <si>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</si>
  <si>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</si>
  <si>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</si>
  <si>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</si>
  <si>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</si>
  <si>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</si>
  <si>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</si>
  <si>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</si>
  <si>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</si>
  <si>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</si>
  <si>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</si>
  <si>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</si>
  <si>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</si>
  <si>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</si>
  <si>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</si>
  <si>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</si>
  <si>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</si>
  <si>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</si>
  <si>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</si>
  <si>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</si>
  <si>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</si>
  <si>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</si>
  <si>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</si>
  <si>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</si>
  <si>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</si>
  <si>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</si>
  <si>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</si>
  <si>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</si>
  <si>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</si>
  <si>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</si>
  <si>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</si>
  <si>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</si>
  <si>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</si>
  <si>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</si>
  <si>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</si>
  <si>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</si>
  <si>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</si>
  <si>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</si>
  <si>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</si>
  <si>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</si>
  <si>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</si>
  <si>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</si>
  <si>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</si>
  <si>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</si>
  <si>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</si>
  <si>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</si>
  <si>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</si>
  <si>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</si>
  <si>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</si>
  <si>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</si>
  <si>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</si>
  <si>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</si>
  <si>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</si>
  <si>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</si>
  <si>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</si>
  <si>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</si>
  <si>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</si>
  <si>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</si>
  <si>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</si>
  <si>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</si>
  <si>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</si>
  <si>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</si>
  <si>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</si>
  <si>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</si>
  <si>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</si>
  <si>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</si>
  <si>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</si>
  <si>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</si>
  <si>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</si>
  <si>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</si>
  <si>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</si>
  <si>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</si>
  <si>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</si>
  <si>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</si>
  <si>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</si>
  <si>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</si>
  <si>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</si>
  <si>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</si>
  <si>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</si>
  <si>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</si>
  <si>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</si>
  <si>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</si>
  <si>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</si>
  <si>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</si>
  <si>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</si>
  <si>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</si>
  <si>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</si>
  <si>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</si>
  <si>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</si>
  <si>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</si>
  <si>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</si>
  <si>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</si>
  <si>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</si>
  <si>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</si>
  <si>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</si>
  <si>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</si>
  <si>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</si>
  <si>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</si>
  <si>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</si>
  <si>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</si>
  <si>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</si>
  <si>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</si>
  <si>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</si>
  <si>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</si>
  <si>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</si>
  <si>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</si>
  <si>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</si>
  <si>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</si>
  <si>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</si>
  <si>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</si>
  <si>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</si>
  <si>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</si>
  <si>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</si>
  <si>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</si>
  <si>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</si>
  <si>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</si>
  <si>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</si>
  <si>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</si>
  <si>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</si>
  <si>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</si>
  <si>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</si>
  <si>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</si>
  <si>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</si>
  <si>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</si>
  <si>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</si>
  <si>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</si>
  <si>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</si>
  <si>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</si>
  <si>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</si>
  <si>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</si>
  <si>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</si>
  <si>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</si>
  <si>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</si>
  <si>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</si>
  <si>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</si>
  <si>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</si>
  <si>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</si>
  <si>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</si>
  <si>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</si>
  <si>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</si>
  <si>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</si>
  <si>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</si>
  <si>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</si>
  <si>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</si>
  <si>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</si>
  <si>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</si>
  <si>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</si>
  <si>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</si>
  <si>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</si>
  <si>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</si>
  <si>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</si>
  <si>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</si>
  <si>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</si>
  <si>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</si>
  <si>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</si>
  <si>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</si>
  <si>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</si>
  <si>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</si>
  <si>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</si>
  <si>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</si>
  <si>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</si>
  <si>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</si>
  <si>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</si>
  <si>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</si>
  <si>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</si>
  <si>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</si>
  <si>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</si>
  <si>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</si>
  <si>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</si>
  <si>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</si>
  <si>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</si>
  <si>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</si>
  <si>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</si>
  <si>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</si>
  <si>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</si>
  <si>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</si>
  <si>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</si>
  <si>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</si>
  <si>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</si>
  <si>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</si>
  <si>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</si>
  <si>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</si>
  <si>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</si>
  <si>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</si>
  <si>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</si>
  <si>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</si>
  <si>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</si>
  <si>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</si>
  <si>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</si>
  <si>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</si>
  <si>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</si>
  <si>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</si>
  <si>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</si>
  <si>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</si>
  <si>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</si>
  <si>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</si>
  <si>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</si>
  <si>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</si>
  <si>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</si>
  <si>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</si>
  <si>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</si>
  <si>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</si>
  <si>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</si>
  <si>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</si>
  <si>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</si>
  <si>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</si>
  <si>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</si>
  <si>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</si>
  <si>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</si>
  <si>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</si>
  <si>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</si>
  <si>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</si>
  <si>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</si>
  <si>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</si>
  <si>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</si>
  <si>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</si>
  <si>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</si>
  <si>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</si>
  <si>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</si>
  <si>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</si>
  <si>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</si>
  <si>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</si>
  <si>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</si>
  <si>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</si>
  <si>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</si>
  <si>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</si>
  <si>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</si>
  <si>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</si>
  <si>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</si>
  <si>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</si>
  <si>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</si>
  <si>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</si>
  <si>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</si>
  <si>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</si>
  <si>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</si>
  <si>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</si>
  <si>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</si>
  <si>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</si>
  <si>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</si>
  <si>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</si>
  <si>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</si>
  <si>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</si>
  <si>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</si>
  <si>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</si>
  <si>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</si>
  <si>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</si>
  <si>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</si>
  <si>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</si>
  <si>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</si>
  <si>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</si>
  <si>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</si>
  <si>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</si>
  <si>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</si>
  <si>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</si>
  <si>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</si>
  <si>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</si>
  <si>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</si>
  <si>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</si>
  <si>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</si>
  <si>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</si>
  <si>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</si>
  <si>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</si>
  <si>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</si>
  <si>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</si>
  <si>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</si>
  <si>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</si>
  <si>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</si>
  <si>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</si>
  <si>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</si>
  <si>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</si>
  <si>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</si>
  <si>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</si>
  <si>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</si>
  <si>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</si>
  <si>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</si>
  <si>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</si>
  <si>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</si>
  <si>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</si>
  <si>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</si>
  <si>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</si>
  <si>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</si>
  <si>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</si>
  <si>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</si>
  <si>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</si>
  <si>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</si>
  <si>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</si>
  <si>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</si>
  <si>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</si>
  <si>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</si>
  <si>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</si>
  <si>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</si>
  <si>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</si>
  <si>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</si>
  <si>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</si>
  <si>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</si>
  <si>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</si>
  <si>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</si>
  <si>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</si>
  <si>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</si>
  <si>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</si>
  <si>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</si>
  <si>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</si>
  <si>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</si>
  <si>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</si>
  <si>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</si>
  <si>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</si>
  <si>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</si>
  <si>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</si>
  <si>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</si>
  <si>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</si>
  <si>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</si>
  <si>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</si>
  <si>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</si>
  <si>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</si>
  <si>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</si>
  <si>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</si>
  <si>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</si>
  <si>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</si>
  <si>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</si>
  <si>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</si>
  <si>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</si>
  <si>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</si>
  <si>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</si>
  <si>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</si>
  <si>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</si>
  <si>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</si>
  <si>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</si>
  <si>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</si>
  <si>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</si>
  <si>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</si>
  <si>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</si>
  <si>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</si>
  <si>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</si>
  <si>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</si>
  <si>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</si>
  <si>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</si>
  <si>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</si>
  <si>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</si>
  <si>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</si>
  <si>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</si>
  <si>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</si>
  <si>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</si>
  <si>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</si>
  <si>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</si>
  <si>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</si>
  <si>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</si>
  <si>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</si>
  <si>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</si>
  <si>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</si>
  <si>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</si>
  <si>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</si>
  <si>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</si>
  <si>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</si>
  <si>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</si>
  <si>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</si>
  <si>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</si>
  <si>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</si>
  <si>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</si>
  <si>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</si>
  <si>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</si>
  <si>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</si>
  <si>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</si>
  <si>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</si>
  <si>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</si>
  <si>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</si>
  <si>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</si>
  <si>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</si>
  <si>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</si>
  <si>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</si>
  <si>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</si>
  <si>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</si>
  <si>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</si>
  <si>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</si>
  <si>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</si>
  <si>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</si>
  <si>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</si>
  <si>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</si>
  <si>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</si>
  <si>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</si>
  <si>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</si>
  <si>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</si>
  <si>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</si>
  <si>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</si>
  <si>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</si>
  <si>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</si>
  <si>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</si>
  <si>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</si>
  <si>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</si>
  <si>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</si>
  <si>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</si>
  <si>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</si>
  <si>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</si>
  <si>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</si>
  <si>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</si>
  <si>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</si>
  <si>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</si>
  <si>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</si>
  <si>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</si>
  <si>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</si>
  <si>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</si>
  <si>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</si>
  <si>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</si>
  <si>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</si>
  <si>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</si>
  <si>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</si>
  <si>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</si>
  <si>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</si>
  <si>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</si>
  <si>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</si>
  <si>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</si>
  <si>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</si>
  <si>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</si>
  <si>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</si>
  <si>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</si>
  <si>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</si>
  <si>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</si>
  <si>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</si>
  <si>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</si>
  <si>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</si>
  <si>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</si>
  <si>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</si>
  <si>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</si>
  <si>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</si>
  <si>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</si>
  <si>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</si>
  <si>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</si>
  <si>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</si>
  <si>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</si>
  <si>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</si>
  <si>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</si>
  <si>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</si>
  <si>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</si>
  <si>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</si>
  <si>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</si>
  <si>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</si>
  <si>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</si>
  <si>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</si>
  <si>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</si>
  <si>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</si>
  <si>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</si>
  <si>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</si>
  <si>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</si>
  <si>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</si>
  <si>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</si>
  <si>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</si>
  <si>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</si>
  <si>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</si>
  <si>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</si>
  <si>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</si>
  <si>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</si>
  <si>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</si>
  <si>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</si>
  <si>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</si>
  <si>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</si>
  <si>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</si>
  <si>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</si>
  <si>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</si>
  <si>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</si>
  <si>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</si>
  <si>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</si>
  <si>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</si>
  <si>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</si>
  <si>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</si>
  <si>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</si>
  <si>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</si>
  <si>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</si>
  <si>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</si>
  <si>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</si>
  <si>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</si>
  <si>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</si>
  <si>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</si>
  <si>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</si>
  <si>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</si>
  <si>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</si>
  <si>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</si>
  <si>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</si>
  <si>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</si>
  <si>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</si>
  <si>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</si>
  <si>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</si>
  <si>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</si>
  <si>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</si>
  <si>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</si>
  <si>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</si>
  <si>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</si>
  <si>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</si>
  <si>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</si>
  <si>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</si>
  <si>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</si>
  <si>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</si>
  <si>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</si>
  <si>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</si>
  <si>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</si>
  <si>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</si>
  <si>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</si>
  <si>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</si>
  <si>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</si>
  <si>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</si>
  <si>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</si>
  <si>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</si>
  <si>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</si>
  <si>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</si>
  <si>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</si>
  <si>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</si>
  <si>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</si>
  <si>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</si>
  <si>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</si>
  <si>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</si>
  <si>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</si>
  <si>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</si>
  <si>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</si>
  <si>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</si>
  <si>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</si>
  <si>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</si>
  <si>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</si>
  <si>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</si>
  <si>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</si>
  <si>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</si>
  <si>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</si>
  <si>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</si>
  <si>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</si>
  <si>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</si>
  <si>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</si>
  <si>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</si>
  <si>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</si>
  <si>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</si>
  <si>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</si>
  <si>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</si>
  <si>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</si>
  <si>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</si>
  <si>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</si>
  <si>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</si>
  <si>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</si>
  <si>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</si>
  <si>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</si>
  <si>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</si>
  <si>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</si>
  <si>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</si>
  <si>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</si>
  <si>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</si>
  <si>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</si>
  <si>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</si>
  <si>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</si>
  <si>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</si>
  <si>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</si>
  <si>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</si>
  <si>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</si>
  <si>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</si>
  <si>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</si>
  <si>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</si>
  <si>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</si>
  <si>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</si>
  <si>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</si>
  <si>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</si>
  <si>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</si>
  <si>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</si>
  <si>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</si>
  <si>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</si>
  <si>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</si>
  <si>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</si>
  <si>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</si>
  <si>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</si>
  <si>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</si>
  <si>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</si>
  <si>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</si>
  <si>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</si>
  <si>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</si>
  <si>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</si>
  <si>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</si>
  <si>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</si>
  <si>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</si>
  <si>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</si>
  <si>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</si>
  <si>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</si>
  <si>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</si>
  <si>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</si>
  <si>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</si>
  <si>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</si>
  <si>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</si>
  <si>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</si>
  <si>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</si>
  <si>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</si>
  <si>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</si>
  <si>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</si>
  <si>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</si>
  <si>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</si>
  <si>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</si>
  <si>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</si>
  <si>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</si>
  <si>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</si>
  <si>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</si>
  <si>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</si>
  <si>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</si>
  <si>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</si>
  <si>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</si>
  <si>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</si>
  <si>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</si>
  <si>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</si>
  <si>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</si>
  <si>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</si>
  <si>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</si>
  <si>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</si>
  <si>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</si>
  <si>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</si>
  <si>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</si>
  <si>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</si>
  <si>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</si>
  <si>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</si>
  <si>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</si>
  <si>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</si>
  <si>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</si>
  <si>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</si>
  <si>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</si>
  <si>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</si>
  <si>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</si>
  <si>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</si>
  <si>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</si>
  <si>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</si>
  <si>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</si>
  <si>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</si>
  <si>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</si>
  <si>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</si>
  <si>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</si>
  <si>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</si>
  <si>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</si>
  <si>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</si>
  <si>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</si>
  <si>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</si>
  <si>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</si>
  <si>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</si>
  <si>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</si>
  <si>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</si>
  <si>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</si>
  <si>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</si>
  <si>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</si>
  <si>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</si>
  <si>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</si>
  <si>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</si>
  <si>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</si>
  <si>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</si>
  <si>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</si>
  <si>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</si>
  <si>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</si>
  <si>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</si>
  <si>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</si>
  <si>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</si>
  <si>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</si>
  <si>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</si>
  <si>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</si>
  <si>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</si>
  <si>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</si>
  <si>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</si>
  <si>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</si>
  <si>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</si>
  <si>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</si>
  <si>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</si>
  <si>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</si>
  <si>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</si>
  <si>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</si>
  <si>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</si>
  <si>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</si>
  <si>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</si>
  <si>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</si>
  <si>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</si>
  <si>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</si>
  <si>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</si>
  <si>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</si>
  <si>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</si>
  <si>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</si>
  <si>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</si>
  <si>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</si>
  <si>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</si>
  <si>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</si>
  <si>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</si>
  <si>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</si>
  <si>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</si>
  <si>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</si>
  <si>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</si>
  <si>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</si>
  <si>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</si>
  <si>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</si>
  <si>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</si>
  <si>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</si>
  <si>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</si>
  <si>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</si>
  <si>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</si>
  <si>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</si>
  <si>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</si>
  <si>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</si>
  <si>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</si>
  <si>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</si>
  <si>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</si>
  <si>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</si>
  <si>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</si>
  <si>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</si>
  <si>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</si>
  <si>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</si>
  <si>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</si>
  <si>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</si>
  <si>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</si>
  <si>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</si>
  <si>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</si>
  <si>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</si>
  <si>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</si>
  <si>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</si>
  <si>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</si>
  <si>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</si>
  <si>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</si>
  <si>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</si>
  <si>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</si>
  <si>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</si>
  <si>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</si>
  <si>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</si>
  <si>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</si>
  <si>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</si>
  <si>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</si>
  <si>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</si>
  <si>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</si>
  <si>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</si>
  <si>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</si>
  <si>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</si>
  <si>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</si>
  <si>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</si>
  <si>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</si>
  <si>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</si>
  <si>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</si>
  <si>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</si>
  <si>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</si>
  <si>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</si>
  <si>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</si>
  <si>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</si>
  <si>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</si>
  <si>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</si>
  <si>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</si>
  <si>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</si>
  <si>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</si>
  <si>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</si>
  <si>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</si>
  <si>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</si>
  <si>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</si>
  <si>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</si>
  <si>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</si>
  <si>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</si>
  <si>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</si>
  <si>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</si>
  <si>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</si>
  <si>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</si>
  <si>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</si>
  <si>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</si>
  <si>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</si>
  <si>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</si>
  <si>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</si>
  <si>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</si>
  <si>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</si>
  <si>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</si>
  <si>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</si>
  <si>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</si>
  <si>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</si>
  <si>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</si>
  <si>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</si>
  <si>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</si>
  <si>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</si>
  <si>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</si>
  <si>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</si>
  <si>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</si>
  <si>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</si>
  <si>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</si>
  <si>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</si>
  <si>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</si>
  <si>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</si>
  <si>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</si>
  <si>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</si>
  <si>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</si>
  <si>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</si>
  <si>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</si>
  <si>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</si>
  <si>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</si>
  <si>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</si>
  <si>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</si>
  <si>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</si>
  <si>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</si>
  <si>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</si>
  <si>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</si>
  <si>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</si>
  <si>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</si>
  <si>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</si>
  <si>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</si>
  <si>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</si>
  <si>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</si>
  <si>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</si>
  <si>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</si>
  <si>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</si>
  <si>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</si>
  <si>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</si>
  <si>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</si>
  <si>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</si>
  <si>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</si>
  <si>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</si>
  <si>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</si>
  <si>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</si>
  <si>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</si>
  <si>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</si>
  <si>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</si>
  <si>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</si>
  <si>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</si>
  <si>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</si>
  <si>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</si>
  <si>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</si>
  <si>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</si>
  <si>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</si>
  <si>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</si>
  <si>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</si>
  <si>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</si>
  <si>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</si>
  <si>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</si>
  <si>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</si>
  <si>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</si>
  <si>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</si>
  <si>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</si>
  <si>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</si>
  <si>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</si>
  <si>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</si>
  <si>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</si>
  <si>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</si>
  <si>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</si>
  <si>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</si>
  <si>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</si>
  <si>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</si>
  <si>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</si>
  <si>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</si>
  <si>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</si>
  <si>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</si>
  <si>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</si>
  <si>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</si>
  <si>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</si>
  <si>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</si>
  <si>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</si>
  <si>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</si>
  <si>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</si>
  <si>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</si>
  <si>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</si>
  <si>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</si>
  <si>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</si>
  <si>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</si>
  <si>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</si>
  <si>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</si>
  <si>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</si>
  <si>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</si>
  <si>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</si>
  <si>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</si>
  <si>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</si>
  <si>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</si>
  <si>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</si>
  <si>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</si>
  <si>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</si>
  <si>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</si>
  <si>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</si>
  <si>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</si>
  <si>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</si>
  <si>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</si>
  <si>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</si>
  <si>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</si>
  <si>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</si>
  <si>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</si>
  <si>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</si>
  <si>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</si>
  <si>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</si>
  <si>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</si>
  <si>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</si>
  <si>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</si>
  <si>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</si>
  <si>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</si>
  <si>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</si>
  <si>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</si>
  <si>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</si>
  <si>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</si>
  <si>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</si>
  <si>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</si>
  <si>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</si>
  <si>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</si>
  <si>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</si>
  <si>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</si>
  <si>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</si>
  <si>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</si>
  <si>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</si>
  <si>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</si>
  <si>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</si>
  <si>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</si>
  <si>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</si>
  <si>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</si>
  <si>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</si>
  <si>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</si>
  <si>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</si>
  <si>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</si>
  <si>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</si>
  <si>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</si>
  <si>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</si>
  <si>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</si>
  <si>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</si>
  <si>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</si>
  <si>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</si>
  <si>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</si>
  <si>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</si>
  <si>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</si>
  <si>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</si>
  <si>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</si>
  <si>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</si>
  <si>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</si>
  <si>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</si>
  <si>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</si>
  <si>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</si>
  <si>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</si>
  <si>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</si>
  <si>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</si>
  <si>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</si>
  <si>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</si>
  <si>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</si>
  <si>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</si>
  <si>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</si>
  <si>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</si>
  <si>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</si>
  <si>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</si>
  <si>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</si>
  <si>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</si>
  <si>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</si>
  <si>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</si>
  <si>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</si>
  <si>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</si>
  <si>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</si>
  <si>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</si>
  <si>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</si>
  <si>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</si>
  <si>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</si>
  <si>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</si>
  <si>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</si>
  <si>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</si>
  <si>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</si>
  <si>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</si>
  <si>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</si>
  <si>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</si>
  <si>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</si>
  <si>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</si>
  <si>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</si>
  <si>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</si>
  <si>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</si>
  <si>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</si>
  <si>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</si>
  <si>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</si>
  <si>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</si>
  <si>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</si>
  <si>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</si>
  <si>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</si>
  <si>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</si>
  <si>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</si>
  <si>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</si>
  <si>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</si>
  <si>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</si>
  <si>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</si>
  <si>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</si>
  <si>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</si>
  <si>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</si>
  <si>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</si>
  <si>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</si>
  <si>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</si>
  <si>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</si>
  <si>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</si>
  <si>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</si>
  <si>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</si>
  <si>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</si>
  <si>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</si>
  <si>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</si>
  <si>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</si>
  <si>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</si>
  <si>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</si>
  <si>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</si>
  <si>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</si>
  <si>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</si>
  <si>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</si>
  <si>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</si>
  <si>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</si>
  <si>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</si>
  <si>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</si>
  <si>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</si>
  <si>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</si>
  <si>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</si>
  <si>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</si>
  <si>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</si>
  <si>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</si>
  <si>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</si>
  <si>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</si>
  <si>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</si>
  <si>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</si>
  <si>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</si>
  <si>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</si>
  <si>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</si>
  <si>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</si>
  <si>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</si>
  <si>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</si>
  <si>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</si>
  <si>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</si>
  <si>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</si>
  <si>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</si>
  <si>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</si>
  <si>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</si>
  <si>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</si>
  <si>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</si>
  <si>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</si>
  <si>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</si>
  <si>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</si>
  <si>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</si>
  <si>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</si>
  <si>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</si>
  <si>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</si>
  <si>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</si>
  <si>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</si>
  <si>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</si>
  <si>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</si>
  <si>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</si>
  <si>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</si>
  <si>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</si>
  <si>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</si>
  <si>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</si>
  <si>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</si>
  <si>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</si>
  <si>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</si>
  <si>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</si>
  <si>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</si>
  <si>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</si>
  <si>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</si>
  <si>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</si>
  <si>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</si>
  <si>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</si>
  <si>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</si>
  <si>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</si>
  <si>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</si>
  <si>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</si>
  <si>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</si>
  <si>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</si>
  <si>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</si>
  <si>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</si>
  <si>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</si>
  <si>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</si>
  <si>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</si>
  <si>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</si>
  <si>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</si>
  <si>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</si>
  <si>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</si>
  <si>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</si>
  <si>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</si>
  <si>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</si>
  <si>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</si>
  <si>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</si>
  <si>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</si>
  <si>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</si>
  <si>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</si>
  <si>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</si>
  <si>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</si>
  <si>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</si>
  <si>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</si>
  <si>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</si>
  <si>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</si>
  <si>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</si>
  <si>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</si>
  <si>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</si>
  <si>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</si>
  <si>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</si>
  <si>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</si>
  <si>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</si>
  <si>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</si>
  <si>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</si>
  <si>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</si>
  <si>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</si>
  <si>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</si>
  <si>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</si>
  <si>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</si>
  <si>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</si>
  <si>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</si>
  <si>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</si>
  <si>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</si>
  <si>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</si>
  <si>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</si>
  <si>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</si>
  <si>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</si>
  <si>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</si>
  <si>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</si>
  <si>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</si>
  <si>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</si>
  <si>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</si>
  <si>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</si>
  <si>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</si>
  <si>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</si>
  <si>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</si>
  <si>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</si>
  <si>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</si>
  <si>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</si>
  <si>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</si>
  <si>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</si>
  <si>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</si>
  <si>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</si>
  <si>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</si>
  <si>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</si>
  <si>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</si>
  <si>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</si>
  <si>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</si>
  <si>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</si>
  <si>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</si>
  <si>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</si>
  <si>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</si>
  <si>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</si>
  <si>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</si>
  <si>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</si>
  <si>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</si>
  <si>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</si>
  <si>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</si>
  <si>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</si>
  <si>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</si>
  <si>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</si>
  <si>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</si>
  <si>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</si>
  <si>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</si>
  <si>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</si>
  <si>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</si>
  <si>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</si>
  <si>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</si>
  <si>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</si>
  <si>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</si>
  <si>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</si>
  <si>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</si>
  <si>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</si>
  <si>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</si>
  <si>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</si>
  <si>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</si>
  <si>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</si>
  <si>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</si>
  <si>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</si>
  <si>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</si>
  <si>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</si>
  <si>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</si>
  <si>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</si>
  <si>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</si>
  <si>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</si>
  <si>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</si>
  <si>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</si>
  <si>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</si>
  <si>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</si>
  <si>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</si>
  <si>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</si>
  <si>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</si>
  <si>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</si>
  <si>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</si>
  <si>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</si>
  <si>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</si>
  <si>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</si>
  <si>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</si>
  <si>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</si>
  <si>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</si>
  <si>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</si>
  <si>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</si>
  <si>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</si>
  <si>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</si>
  <si>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</si>
  <si>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</si>
  <si>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</si>
  <si>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</si>
  <si>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</si>
  <si>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</si>
  <si>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</si>
  <si>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</si>
  <si>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</si>
  <si>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</si>
  <si>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</si>
  <si>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</si>
  <si>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</si>
  <si>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</si>
  <si>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</si>
  <si>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</si>
  <si>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</si>
  <si>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</si>
  <si>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</si>
  <si>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</si>
  <si>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</si>
  <si>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</si>
  <si>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</si>
  <si>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</si>
  <si>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</si>
  <si>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</si>
  <si>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</si>
  <si>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</si>
  <si>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</si>
  <si>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</si>
  <si>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</si>
  <si>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</si>
  <si>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</si>
  <si>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</si>
  <si>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</si>
  <si>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</si>
  <si>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</si>
  <si>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</si>
  <si>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</si>
  <si>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</si>
  <si>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</si>
  <si>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</si>
  <si>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</si>
  <si>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</si>
  <si>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</si>
  <si>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</si>
  <si>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</si>
  <si>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</si>
  <si>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</si>
  <si>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</si>
  <si>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</si>
  <si>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</si>
  <si>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</si>
  <si>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</si>
  <si>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</si>
  <si>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</si>
  <si>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</si>
  <si>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</si>
  <si>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</si>
  <si>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</si>
  <si>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</si>
  <si>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</si>
  <si>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</si>
  <si>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</si>
  <si>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</si>
  <si>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</si>
  <si>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</si>
  <si>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</si>
  <si>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</si>
  <si>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</si>
  <si>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</si>
  <si>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</si>
  <si>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</si>
  <si>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</si>
  <si>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</si>
  <si>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</si>
  <si>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</si>
  <si>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</si>
  <si>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</si>
  <si>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</si>
  <si>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</si>
  <si>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</si>
  <si>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</si>
  <si>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</si>
  <si>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</si>
  <si>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</si>
  <si>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</si>
  <si>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</si>
  <si>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</si>
  <si>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</si>
  <si>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</si>
  <si>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</si>
  <si>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</si>
  <si>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</si>
  <si>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</si>
  <si>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</si>
  <si>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</si>
  <si>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</si>
  <si>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</si>
  <si>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</si>
  <si>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</si>
  <si>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</si>
  <si>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</si>
  <si>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</si>
  <si>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</si>
  <si>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</si>
  <si>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</si>
  <si>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</si>
  <si>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</si>
  <si>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</si>
  <si>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</si>
  <si>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</si>
  <si>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</si>
  <si>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</si>
  <si>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</si>
  <si>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</si>
  <si>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</si>
  <si>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</si>
  <si>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</si>
  <si>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</si>
  <si>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</si>
  <si>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</si>
  <si>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</si>
  <si>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</si>
  <si>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</si>
  <si>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</si>
  <si>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</si>
  <si>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</si>
  <si>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</si>
  <si>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</si>
  <si>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</si>
  <si>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</si>
  <si>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</si>
  <si>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</si>
  <si>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</si>
  <si>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</si>
  <si>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</si>
  <si>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</si>
  <si>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</si>
  <si>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</si>
  <si>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</si>
  <si>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</si>
  <si>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</si>
  <si>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</si>
  <si>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</si>
  <si>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</si>
  <si>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</si>
  <si>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</si>
  <si>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</si>
  <si>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</si>
  <si>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</si>
  <si>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</si>
  <si>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</si>
  <si>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</si>
  <si>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</si>
  <si>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</si>
  <si>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</si>
  <si>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</si>
  <si>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</si>
  <si>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</si>
  <si>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</si>
  <si>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</si>
  <si>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</si>
  <si>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</si>
  <si>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</si>
  <si>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</si>
  <si>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</si>
  <si>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</si>
  <si>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</si>
  <si>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</si>
  <si>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</si>
  <si>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</si>
  <si>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</si>
  <si>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</si>
  <si>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</si>
  <si>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</si>
  <si>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</si>
  <si>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</si>
  <si>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</si>
  <si>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</si>
  <si>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</si>
  <si>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</si>
  <si>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</si>
  <si>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</si>
  <si>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</si>
  <si>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</si>
  <si>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</si>
  <si>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</si>
  <si>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</si>
  <si>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</si>
  <si>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</si>
  <si>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</si>
  <si>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</si>
  <si>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</si>
  <si>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</si>
  <si>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</si>
  <si>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</si>
  <si>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</si>
  <si>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</si>
  <si>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</si>
  <si>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</si>
  <si>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</si>
  <si>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</si>
  <si>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</si>
  <si>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</si>
  <si>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</si>
  <si>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</si>
  <si>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</si>
  <si>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</si>
  <si>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</si>
  <si>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</si>
  <si>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</si>
  <si>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</si>
  <si>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</si>
  <si>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</si>
  <si>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</si>
  <si>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</si>
  <si>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</si>
  <si>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</si>
  <si>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</si>
  <si>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</si>
  <si>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</si>
  <si>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</si>
  <si>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</si>
  <si>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</si>
  <si>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</si>
  <si>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</si>
  <si>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</si>
  <si>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</si>
  <si>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</si>
  <si>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</si>
  <si>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</si>
  <si>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</si>
  <si>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</si>
  <si>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</si>
  <si>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</si>
  <si>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</si>
  <si>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</si>
  <si>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</si>
  <si>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</si>
  <si>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</si>
  <si>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</si>
  <si>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</si>
  <si>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</si>
  <si>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</si>
  <si>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</si>
  <si>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</si>
  <si>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</si>
  <si>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</si>
  <si>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</si>
  <si>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</si>
  <si>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</si>
  <si>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</si>
  <si>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</si>
  <si>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</si>
  <si>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</si>
  <si>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</si>
  <si>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</si>
  <si>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</si>
  <si>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</si>
  <si>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</si>
  <si>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</si>
  <si>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</si>
  <si>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</si>
  <si>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</si>
  <si>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</si>
  <si>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</si>
  <si>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</si>
  <si>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</si>
  <si>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</si>
  <si>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</si>
  <si>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</si>
  <si>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</si>
  <si>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</si>
  <si>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</si>
  <si>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</si>
  <si>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</si>
  <si>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</si>
  <si>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</si>
  <si>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</si>
  <si>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</si>
  <si>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</si>
  <si>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</si>
  <si>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</si>
  <si>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</si>
  <si>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</si>
  <si>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</si>
  <si>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</si>
  <si>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</si>
  <si>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</si>
  <si>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</si>
  <si>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</si>
  <si>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</si>
  <si>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</si>
  <si>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</si>
  <si>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</si>
  <si>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</si>
  <si>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</si>
  <si>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</si>
  <si>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</si>
  <si>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</si>
  <si>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</si>
  <si>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</si>
  <si>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</si>
  <si>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</si>
  <si>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</si>
  <si>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</si>
  <si>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</si>
  <si>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</si>
  <si>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</si>
  <si>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</si>
  <si>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</si>
  <si>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</si>
  <si>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</si>
  <si>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</si>
  <si>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</si>
  <si>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</si>
  <si>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</si>
  <si>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</si>
  <si>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</si>
  <si>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</si>
  <si>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</si>
  <si>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</si>
  <si>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</si>
  <si>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</si>
  <si>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</si>
  <si>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</si>
  <si>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</si>
  <si>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</si>
  <si>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</si>
  <si>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</si>
  <si>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</si>
  <si>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</si>
  <si>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</si>
  <si>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</si>
  <si>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</si>
  <si>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</si>
  <si>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</si>
  <si>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</si>
  <si>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</si>
  <si>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</si>
  <si>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</si>
  <si>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</si>
  <si>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</si>
  <si>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</si>
  <si>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</si>
  <si>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</si>
  <si>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</si>
  <si>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</si>
  <si>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</si>
  <si>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</si>
  <si>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</si>
  <si>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</si>
  <si>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</si>
  <si>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</si>
  <si>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</si>
  <si>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</si>
  <si>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</si>
  <si>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</si>
  <si>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</si>
  <si>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</si>
  <si>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</si>
  <si>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</si>
  <si>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</si>
  <si>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</si>
  <si>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</si>
  <si>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</si>
  <si>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</si>
  <si>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</si>
  <si>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</si>
  <si>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</si>
  <si>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</si>
  <si>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</si>
  <si>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</si>
  <si>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</si>
  <si>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</si>
  <si>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</si>
  <si>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</si>
  <si>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</si>
  <si>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</si>
  <si>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</si>
  <si>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</si>
  <si>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</si>
  <si>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</si>
  <si>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</si>
  <si>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</si>
  <si>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</si>
  <si>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</si>
  <si>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</si>
  <si>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</si>
  <si>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</si>
  <si>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</si>
  <si>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</si>
  <si>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</si>
  <si>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</si>
  <si>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</si>
  <si>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</si>
  <si>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</si>
  <si>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</si>
  <si>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</si>
  <si>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</si>
  <si>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</si>
  <si>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</si>
  <si>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</si>
  <si>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</si>
  <si>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</si>
  <si>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</si>
  <si>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</si>
  <si>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</si>
  <si>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</si>
  <si>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</si>
  <si>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</si>
  <si>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</si>
  <si>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</si>
  <si>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</si>
  <si>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</si>
  <si>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</si>
  <si>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</si>
  <si>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</si>
  <si>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</si>
  <si>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</si>
  <si>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</si>
  <si>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</si>
  <si>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</si>
  <si>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</si>
  <si>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</si>
  <si>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</si>
  <si>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</si>
  <si>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</si>
  <si>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</si>
  <si>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</si>
  <si>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</si>
  <si>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</si>
  <si>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</si>
  <si>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</si>
  <si>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</si>
  <si>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</si>
  <si>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</si>
  <si>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</si>
  <si>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</si>
  <si>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</si>
  <si>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</si>
  <si>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</si>
  <si>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</si>
  <si>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</si>
  <si>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</si>
  <si>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</si>
  <si>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</si>
  <si>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</si>
  <si>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</si>
  <si>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</si>
  <si>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</si>
  <si>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</si>
  <si>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</si>
  <si>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</si>
  <si>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</si>
  <si>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</si>
  <si>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</si>
  <si>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</si>
  <si>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</si>
  <si>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</si>
  <si>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</si>
  <si>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</si>
  <si>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</si>
  <si>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</si>
  <si>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</si>
  <si>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</si>
  <si>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</si>
  <si>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</si>
  <si>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</si>
  <si>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</si>
  <si>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</si>
  <si>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</si>
  <si>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</si>
  <si>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</si>
  <si>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</si>
  <si>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</si>
  <si>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</si>
  <si>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</si>
  <si>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</si>
  <si>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</si>
  <si>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</si>
  <si>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</si>
  <si>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</si>
  <si>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</si>
  <si>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</si>
  <si>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</si>
  <si>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</si>
  <si>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</si>
  <si>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</si>
  <si>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</si>
  <si>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</si>
  <si>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</si>
  <si>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</si>
  <si>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</si>
  <si>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</si>
  <si>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</si>
  <si>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</si>
  <si>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</si>
  <si>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</si>
  <si>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</si>
  <si>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</si>
  <si>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</si>
  <si>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</si>
  <si>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</si>
  <si>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</si>
  <si>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</si>
  <si>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</si>
  <si>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</si>
  <si>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</si>
  <si>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</si>
  <si>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</si>
  <si>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</si>
  <si>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</si>
  <si>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</si>
  <si>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</si>
  <si>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</si>
  <si>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</si>
  <si>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</si>
  <si>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</si>
  <si>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</si>
  <si>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</si>
  <si>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</si>
  <si>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</si>
  <si>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</si>
  <si>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</si>
  <si>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</si>
  <si>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</si>
  <si>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</si>
  <si>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</si>
  <si>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</si>
  <si>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</si>
  <si>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</si>
  <si>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</si>
  <si>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</si>
  <si>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</si>
  <si>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</si>
  <si>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</si>
  <si>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</si>
  <si>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</si>
  <si>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</si>
  <si>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</si>
  <si>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</si>
  <si>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</si>
  <si>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</si>
  <si>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</si>
  <si>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</si>
  <si>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</si>
  <si>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</si>
  <si>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</si>
  <si>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</si>
  <si>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</si>
  <si>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</si>
  <si>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</si>
  <si>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</si>
  <si>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</si>
  <si>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</si>
  <si>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</si>
  <si>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</si>
  <si>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</si>
  <si>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</si>
  <si>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</si>
  <si>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</si>
  <si>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</si>
  <si>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</si>
  <si>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</si>
  <si>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</si>
  <si>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</si>
  <si>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</si>
  <si>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</si>
  <si>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</si>
  <si>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</si>
  <si>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</si>
  <si>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</si>
  <si>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</si>
  <si>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</si>
  <si>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</si>
  <si>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</si>
  <si>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</si>
  <si>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</si>
  <si>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</si>
  <si>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</si>
  <si>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</si>
  <si>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</si>
  <si>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</si>
  <si>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</si>
  <si>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</si>
  <si>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</si>
  <si>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</si>
  <si>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</si>
  <si>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</si>
  <si>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</si>
  <si>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</si>
  <si>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</si>
  <si>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</si>
  <si>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</si>
  <si>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</si>
  <si>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</si>
  <si>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</si>
  <si>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</si>
  <si>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</si>
  <si>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</si>
  <si>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</si>
  <si>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</si>
  <si>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</si>
  <si>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</si>
  <si>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</si>
  <si>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</si>
  <si>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</si>
  <si>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</si>
  <si>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</si>
  <si>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</si>
  <si>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</si>
  <si>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</si>
  <si>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</si>
  <si>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</si>
  <si>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</si>
  <si>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</si>
  <si>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</si>
  <si>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</si>
  <si>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</si>
  <si>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</si>
  <si>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</si>
  <si>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</si>
  <si>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</si>
  <si>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</si>
  <si>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</si>
  <si>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</si>
  <si>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</si>
  <si>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</si>
  <si>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</si>
  <si>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</si>
  <si>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</si>
  <si>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</si>
  <si>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</si>
  <si>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</si>
  <si>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</si>
  <si>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</si>
  <si>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</si>
  <si>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</si>
  <si>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</si>
  <si>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</si>
  <si>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</si>
  <si>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</si>
  <si>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</si>
  <si>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</si>
  <si>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</si>
  <si>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</si>
  <si>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</si>
  <si>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</si>
  <si>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</si>
  <si>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</si>
  <si>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</si>
  <si>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</si>
  <si>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</si>
  <si>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</si>
  <si>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</si>
  <si>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</si>
  <si>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</si>
  <si>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</si>
  <si>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</si>
  <si>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</si>
  <si>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</si>
  <si>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</si>
  <si>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</si>
  <si>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</si>
  <si>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</si>
  <si>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</si>
  <si>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</si>
  <si>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</si>
  <si>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</si>
  <si>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</si>
  <si>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</si>
  <si>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</si>
  <si>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</si>
  <si>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</si>
  <si>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</si>
  <si>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</si>
  <si>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</si>
  <si>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</si>
  <si>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</si>
  <si>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</si>
  <si>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</si>
  <si>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</si>
  <si>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</si>
  <si>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</si>
  <si>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</si>
  <si>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</si>
  <si>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</si>
  <si>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</si>
  <si>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</si>
  <si>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</si>
  <si>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</si>
  <si>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</si>
  <si>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</si>
  <si>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</si>
  <si>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</si>
  <si>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</si>
  <si>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</si>
  <si>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</si>
  <si>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</si>
  <si>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</si>
  <si>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</si>
  <si>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</si>
  <si>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</si>
  <si>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</si>
  <si>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</si>
  <si>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</si>
  <si>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</si>
  <si>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</si>
  <si>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</si>
  <si>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</si>
  <si>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</si>
  <si>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</si>
  <si>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</si>
  <si>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</si>
  <si>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</si>
  <si>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</si>
  <si>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</si>
  <si>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</si>
  <si>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</si>
  <si>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</si>
  <si>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</si>
  <si>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</si>
  <si>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</si>
  <si>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</si>
  <si>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</si>
  <si>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</si>
  <si>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</si>
  <si>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</si>
  <si>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</si>
  <si>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</si>
  <si>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</si>
  <si>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</si>
  <si>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</si>
  <si>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</si>
  <si>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</si>
  <si>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</si>
  <si>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</si>
  <si>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</si>
  <si>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</si>
  <si>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</si>
  <si>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</si>
  <si>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</si>
  <si>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</si>
  <si>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</si>
  <si>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</si>
  <si>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</si>
  <si>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</si>
  <si>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</si>
  <si>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</si>
  <si>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</si>
  <si>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</si>
  <si>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</si>
  <si>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</si>
  <si>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</si>
  <si>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</si>
  <si>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</si>
  <si>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</si>
  <si>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</si>
  <si>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</si>
  <si>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</si>
  <si>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</si>
  <si>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</si>
  <si>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</si>
  <si>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</si>
  <si>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</si>
  <si>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</si>
  <si>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</si>
  <si>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</si>
  <si>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</si>
  <si>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</si>
  <si>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</si>
  <si>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</si>
  <si>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</si>
  <si>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</si>
  <si>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</si>
  <si>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</si>
  <si>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</si>
  <si>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</si>
  <si>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</si>
  <si>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</si>
  <si>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</si>
  <si>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</si>
  <si>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</si>
  <si>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</si>
  <si>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</si>
  <si>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</si>
  <si>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</si>
  <si>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</si>
  <si>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</si>
  <si>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</si>
  <si>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</si>
  <si>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</si>
  <si>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</si>
  <si>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</si>
  <si>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</si>
  <si>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</si>
  <si>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</si>
  <si>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</si>
  <si>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</si>
  <si>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</si>
  <si>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</si>
  <si>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</si>
  <si>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</si>
  <si>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</si>
  <si>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</si>
  <si>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</si>
  <si>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</si>
  <si>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</si>
  <si>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</si>
  <si>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</si>
  <si>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</si>
  <si>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</si>
  <si>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</si>
  <si>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</si>
  <si>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</si>
  <si>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</si>
  <si>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</si>
  <si>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</si>
  <si>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</si>
  <si>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</si>
  <si>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</si>
  <si>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</si>
  <si>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</si>
  <si>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</si>
  <si>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</si>
  <si>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</si>
  <si>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</si>
  <si>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</si>
  <si>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</si>
  <si>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</si>
  <si>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</si>
  <si>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</si>
  <si>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</si>
  <si>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</si>
  <si>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</si>
  <si>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</si>
  <si>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</si>
  <si>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</si>
  <si>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</si>
  <si>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</si>
  <si>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</si>
  <si>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</si>
  <si>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</si>
  <si>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</si>
  <si>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</si>
  <si>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</si>
  <si>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</si>
  <si>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</si>
  <si>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</si>
  <si>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</si>
  <si>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</si>
  <si>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</si>
  <si>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</si>
  <si>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</si>
  <si>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</si>
  <si>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</si>
  <si>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</si>
  <si>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</si>
  <si>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</si>
  <si>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</si>
  <si>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</si>
  <si>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</si>
  <si>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</si>
  <si>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</si>
  <si>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</si>
  <si>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</si>
  <si>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</si>
  <si>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</si>
  <si>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</si>
  <si>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</si>
  <si>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</si>
  <si>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</si>
  <si>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</si>
  <si>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</si>
  <si>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</si>
  <si>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</si>
  <si>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</si>
  <si>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</si>
  <si>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</si>
  <si>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</si>
  <si>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</si>
  <si>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</si>
  <si>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</si>
  <si>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</si>
  <si>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</si>
  <si>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</si>
  <si>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</si>
  <si>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</si>
  <si>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</si>
  <si>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</si>
  <si>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</si>
  <si>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</si>
  <si>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</si>
  <si>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</si>
  <si>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</si>
  <si>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</si>
  <si>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</si>
  <si>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</si>
  <si>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</si>
  <si>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</si>
  <si>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</si>
  <si>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</si>
  <si>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</si>
  <si>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</si>
  <si>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</si>
  <si>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</si>
  <si>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</si>
  <si>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</si>
  <si>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</si>
  <si>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</si>
  <si>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</si>
  <si>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</si>
  <si>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</si>
  <si>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</si>
  <si>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</si>
  <si>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</si>
  <si>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</si>
  <si>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</si>
  <si>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</si>
  <si>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</si>
  <si>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</si>
  <si>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</si>
  <si>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</si>
  <si>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</si>
  <si>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</si>
  <si>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</si>
  <si>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</si>
  <si>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</si>
  <si>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</si>
  <si>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</si>
  <si>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</si>
  <si>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</si>
  <si>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</si>
  <si>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</si>
  <si>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</si>
  <si>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</si>
  <si>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</si>
  <si>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</si>
  <si>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</si>
  <si>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</si>
  <si>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</si>
  <si>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</si>
  <si>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</si>
  <si>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</si>
  <si>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</si>
  <si>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</si>
  <si>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</si>
  <si>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</si>
  <si>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</si>
  <si>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</si>
  <si>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</si>
  <si>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</si>
  <si>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</si>
  <si>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</si>
  <si>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</si>
  <si>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</si>
  <si>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</si>
  <si>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</si>
  <si>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</si>
  <si>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</si>
  <si>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</si>
  <si>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</si>
  <si>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</si>
  <si>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</si>
  <si>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</si>
  <si>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</si>
  <si>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</si>
  <si>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</si>
  <si>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</si>
  <si>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</si>
  <si>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</si>
  <si>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</si>
  <si>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</si>
  <si>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</si>
  <si>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</si>
  <si>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</si>
  <si>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</si>
  <si>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</si>
  <si>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</si>
  <si>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</si>
  <si>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</si>
  <si>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</si>
  <si>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</si>
  <si>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</si>
  <si>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</si>
  <si>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</si>
  <si>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</si>
  <si>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</si>
  <si>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</si>
  <si>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</si>
  <si>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</si>
  <si>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</si>
  <si>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</si>
  <si>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</si>
  <si>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</si>
  <si>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</si>
  <si>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</si>
  <si>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</si>
  <si>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</si>
  <si>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</si>
  <si>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</si>
  <si>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</si>
  <si>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</si>
  <si>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</si>
  <si>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</si>
  <si>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</si>
  <si>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</si>
  <si>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</si>
  <si>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</si>
  <si>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</si>
  <si>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</si>
  <si>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</si>
  <si>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</si>
  <si>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</si>
  <si>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</si>
  <si>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</si>
  <si>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</si>
  <si>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</si>
  <si>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</si>
  <si>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</si>
  <si>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</si>
  <si>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</si>
  <si>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</si>
  <si>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</si>
  <si>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</si>
  <si>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</si>
  <si>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</si>
  <si>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</si>
  <si>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</si>
  <si>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</si>
  <si>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</si>
  <si>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</si>
  <si>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</si>
  <si>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</si>
  <si>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</si>
  <si>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</si>
  <si>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</si>
  <si>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</si>
  <si>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</si>
  <si>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</si>
  <si>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</si>
  <si>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</si>
  <si>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</si>
  <si>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</si>
  <si>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</si>
  <si>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</si>
  <si>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</si>
  <si>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</si>
  <si>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</si>
  <si>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</si>
  <si>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</si>
  <si>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</si>
  <si>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</si>
  <si>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</si>
  <si>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</si>
  <si>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</si>
  <si>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</si>
  <si>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</si>
  <si>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</si>
  <si>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</si>
  <si>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</si>
  <si>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</si>
  <si>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</si>
  <si>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</si>
  <si>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</si>
  <si>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</si>
  <si>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</si>
  <si>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</si>
  <si>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</si>
  <si>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</si>
  <si>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</si>
  <si>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</si>
  <si>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</si>
  <si>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</si>
  <si>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</si>
  <si>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</si>
  <si>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</si>
  <si>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</si>
  <si>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</si>
  <si>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</si>
  <si>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</si>
  <si>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</si>
  <si>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</si>
  <si>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</si>
  <si>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</si>
  <si>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</si>
  <si>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</si>
  <si>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</si>
  <si>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</si>
  <si>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</si>
  <si>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</si>
  <si>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</si>
  <si>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</si>
  <si>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</si>
  <si>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</si>
  <si>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</si>
  <si>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</si>
  <si>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</si>
  <si>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</si>
  <si>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</si>
  <si>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</si>
  <si>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</si>
  <si>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</si>
  <si>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</si>
  <si>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</si>
  <si>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</si>
  <si>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</si>
  <si>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</si>
  <si>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</si>
  <si>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</si>
  <si>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</si>
  <si>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</si>
  <si>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</si>
  <si>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</si>
  <si>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</si>
  <si>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</si>
  <si>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</si>
  <si>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</si>
  <si>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</si>
  <si>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</si>
  <si>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</si>
  <si>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</si>
  <si>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</si>
  <si>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</si>
  <si>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</si>
  <si>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</si>
  <si>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</si>
  <si>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</si>
  <si>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</si>
  <si>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</si>
  <si>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</si>
  <si>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</si>
  <si>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</si>
  <si>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</si>
  <si>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</si>
  <si>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</si>
  <si>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</si>
  <si>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</si>
  <si>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</si>
  <si>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</si>
  <si>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</si>
  <si>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</si>
  <si>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</si>
  <si>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</si>
  <si>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</si>
  <si>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</si>
  <si>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</si>
  <si>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</si>
  <si>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</si>
  <si>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</si>
  <si>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</si>
  <si>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</si>
  <si>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</si>
  <si>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</si>
  <si>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</si>
  <si>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</si>
  <si>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</si>
  <si>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</si>
  <si>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</si>
  <si>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</si>
  <si>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</si>
  <si>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</si>
  <si>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</si>
  <si>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</si>
  <si>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</si>
  <si>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</si>
  <si>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</si>
  <si>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</si>
  <si>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</si>
  <si>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</si>
  <si>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</si>
  <si>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</si>
  <si>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</si>
  <si>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</si>
  <si>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</si>
  <si>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</si>
  <si>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</si>
  <si>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</si>
  <si>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</si>
  <si>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</si>
  <si>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</si>
  <si>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</si>
  <si>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</si>
  <si>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</si>
  <si>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</si>
  <si>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</si>
  <si>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</si>
  <si>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</si>
  <si>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</si>
  <si>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</si>
  <si>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</si>
  <si>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</si>
  <si>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</si>
  <si>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</si>
  <si>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</si>
  <si>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</si>
  <si>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</si>
  <si>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</si>
  <si>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</si>
  <si>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</si>
  <si>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</si>
  <si>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</si>
  <si>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</si>
  <si>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</si>
  <si>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</si>
  <si>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</si>
  <si>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</si>
  <si>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</si>
  <si>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</si>
  <si>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</si>
  <si>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</si>
  <si>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</si>
  <si>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</si>
  <si>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</si>
  <si>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</si>
  <si>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</si>
  <si>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</si>
  <si>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</si>
  <si>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</si>
  <si>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</si>
  <si>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</si>
  <si>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</si>
  <si>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</si>
  <si>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</si>
  <si>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</si>
  <si>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</si>
  <si>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</si>
  <si>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</si>
  <si>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</si>
  <si>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</si>
  <si>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</si>
  <si>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</si>
  <si>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</si>
  <si>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</si>
  <si>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</si>
  <si>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</si>
  <si>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</si>
  <si>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</si>
  <si>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</si>
  <si>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</si>
  <si>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</si>
  <si>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</si>
  <si>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</si>
  <si>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</si>
  <si>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</si>
  <si>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</si>
  <si>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</si>
  <si>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</si>
  <si>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</si>
  <si>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</si>
  <si>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</si>
  <si>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</si>
  <si>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</si>
  <si>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</si>
  <si>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</si>
  <si>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</si>
  <si>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</si>
  <si>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</si>
  <si>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</si>
  <si>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</si>
  <si>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</si>
  <si>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</si>
  <si>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</si>
  <si>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</si>
  <si>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</si>
  <si>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</si>
  <si>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</si>
  <si>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</si>
  <si>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</si>
  <si>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</si>
  <si>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</si>
  <si>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</si>
  <si>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</si>
  <si>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</si>
  <si>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</si>
  <si>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</si>
  <si>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</si>
  <si>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</si>
  <si>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</si>
  <si>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</si>
  <si>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</si>
  <si>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</si>
  <si>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</si>
  <si>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</si>
  <si>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</si>
  <si>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</si>
  <si>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</si>
  <si>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</si>
  <si>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</si>
  <si>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</si>
  <si>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</si>
  <si>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</si>
  <si>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</si>
  <si>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</si>
  <si>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</si>
  <si>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</si>
  <si>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</si>
  <si>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</si>
  <si>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</si>
  <si>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</si>
  <si>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</si>
  <si>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</si>
  <si>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</si>
  <si>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</si>
  <si>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</si>
  <si>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</si>
  <si>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</si>
  <si>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</si>
  <si>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</si>
  <si>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</si>
  <si>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</si>
  <si>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</si>
  <si>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</si>
  <si>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</si>
  <si>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</si>
  <si>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</si>
  <si>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</si>
  <si>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</si>
  <si>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</si>
  <si>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</si>
  <si>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</si>
  <si>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</si>
  <si>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</si>
  <si>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</si>
  <si>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</si>
  <si>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</si>
  <si>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</si>
  <si>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</si>
  <si>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</si>
  <si>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</si>
  <si>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</si>
  <si>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</si>
  <si>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</si>
  <si>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</si>
  <si>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</si>
  <si>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</si>
  <si>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</si>
  <si>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</si>
  <si>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</si>
  <si>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</si>
  <si>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</si>
  <si>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</si>
  <si>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</si>
  <si>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</si>
  <si>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</si>
  <si>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</si>
  <si>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</si>
  <si>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</si>
  <si>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</si>
  <si>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</si>
  <si>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</si>
  <si>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</si>
  <si>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</si>
  <si>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</si>
  <si>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</si>
  <si>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</si>
  <si>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</si>
  <si>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</si>
  <si>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</si>
  <si>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</si>
  <si>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</si>
  <si>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</si>
  <si>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</si>
  <si>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</si>
  <si>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</si>
  <si>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</si>
  <si>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</si>
  <si>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</si>
  <si>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</si>
  <si>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</si>
  <si>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</si>
  <si>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</si>
  <si>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</si>
  <si>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</si>
  <si>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</si>
  <si>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</si>
  <si>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</si>
  <si>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</si>
  <si>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</si>
  <si>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</si>
  <si>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</si>
  <si>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</si>
  <si>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</si>
  <si>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</si>
  <si>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</si>
  <si>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</si>
  <si>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</si>
  <si>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</si>
  <si>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</si>
  <si>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</si>
  <si>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</si>
  <si>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</si>
  <si>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</si>
  <si>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</si>
  <si>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</si>
  <si>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</si>
  <si>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</si>
  <si>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</si>
  <si>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</si>
  <si>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</si>
  <si>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</si>
  <si>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</si>
  <si>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</si>
  <si>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</si>
  <si>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</si>
  <si>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</si>
  <si>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</si>
  <si>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</si>
  <si>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</si>
  <si>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</si>
  <si>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</si>
  <si>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</si>
  <si>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</si>
  <si>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</si>
  <si>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</si>
  <si>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</si>
  <si>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</si>
  <si>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</si>
  <si>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</si>
  <si>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</si>
  <si>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</si>
  <si>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</si>
  <si>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</si>
  <si>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</si>
  <si>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</si>
  <si>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</si>
  <si>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</si>
  <si>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</si>
  <si>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</si>
  <si>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</si>
  <si>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</si>
  <si>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</si>
  <si>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</si>
  <si>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</si>
  <si>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</si>
  <si>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</si>
  <si>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</si>
  <si>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</si>
  <si>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</si>
  <si>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</si>
  <si>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</si>
  <si>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</si>
  <si>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</si>
  <si>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</si>
  <si>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</si>
  <si>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</si>
  <si>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</si>
  <si>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</si>
  <si>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</si>
  <si>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</si>
  <si>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</si>
  <si>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</si>
  <si>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</si>
  <si>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</si>
  <si>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</si>
  <si>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</si>
  <si>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</si>
  <si>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</si>
  <si>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</si>
  <si>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</si>
  <si>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</si>
  <si>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</si>
  <si>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</si>
  <si>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</si>
  <si>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</si>
  <si>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</si>
  <si>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</si>
  <si>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</si>
  <si>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</si>
  <si>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</si>
  <si>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</si>
  <si>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</si>
  <si>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</si>
  <si>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</si>
  <si>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</si>
  <si>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</si>
  <si>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</si>
  <si>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</si>
  <si>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</si>
  <si>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</si>
  <si>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</si>
  <si>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</si>
  <si>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</si>
  <si>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</si>
  <si>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</si>
  <si>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</si>
  <si>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</si>
  <si>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</si>
  <si>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</si>
  <si>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</si>
  <si>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</si>
  <si>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</si>
  <si>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</si>
  <si>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</si>
  <si>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</si>
  <si>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</si>
  <si>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</si>
  <si>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</si>
  <si>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</si>
  <si>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</si>
  <si>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</si>
  <si>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</si>
  <si>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</si>
  <si>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</si>
  <si>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</si>
  <si>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</si>
  <si>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</si>
  <si>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</si>
  <si>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</si>
  <si>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</si>
  <si>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</si>
  <si>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</si>
  <si>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</si>
  <si>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</si>
  <si>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</si>
  <si>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</si>
  <si>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</si>
  <si>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</si>
  <si>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</si>
  <si>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</si>
  <si>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</si>
  <si>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</si>
  <si>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</si>
  <si>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</si>
  <si>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</si>
  <si>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</si>
  <si>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</si>
  <si>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</si>
  <si>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</si>
  <si>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</si>
  <si>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</si>
  <si>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</si>
  <si>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</si>
  <si>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</si>
  <si>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</si>
  <si>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</si>
  <si>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</si>
  <si>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</si>
  <si>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</si>
  <si>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</si>
  <si>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</si>
  <si>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</si>
  <si>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</si>
  <si>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</si>
  <si>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</si>
  <si>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</si>
  <si>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</si>
  <si>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</si>
  <si>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</si>
  <si>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</si>
  <si>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</si>
  <si>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</si>
  <si>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</si>
  <si>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</si>
  <si>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</si>
  <si>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</si>
  <si>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</si>
  <si>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</si>
  <si>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</si>
  <si>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</si>
  <si>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</si>
  <si>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</si>
  <si>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</si>
  <si>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</si>
  <si>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</si>
  <si>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</si>
  <si>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</si>
  <si>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</si>
  <si>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</si>
  <si>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</si>
  <si>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</si>
  <si>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</si>
  <si>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</si>
  <si>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</si>
  <si>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</si>
  <si>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</si>
  <si>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</si>
  <si>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</si>
  <si>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</si>
  <si>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</si>
  <si>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</si>
  <si>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</si>
  <si>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</si>
  <si>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</si>
  <si>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</si>
  <si>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</si>
  <si>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</si>
  <si>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</si>
  <si>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</si>
  <si>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</si>
  <si>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</si>
  <si>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</si>
  <si>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</si>
  <si>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</si>
  <si>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</si>
  <si>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</si>
  <si>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</si>
  <si>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</si>
  <si>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</si>
  <si>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</si>
  <si>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</si>
  <si>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</si>
  <si>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</si>
  <si>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</si>
  <si>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</si>
  <si>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</si>
  <si>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</si>
  <si>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</si>
  <si>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</si>
  <si>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</si>
  <si>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</si>
  <si>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</si>
  <si>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</si>
  <si>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</si>
  <si>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</si>
  <si>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</si>
  <si>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</si>
  <si>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</si>
  <si>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</si>
  <si>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</si>
  <si>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</si>
  <si>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</si>
  <si>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</si>
  <si>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</si>
  <si>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</si>
  <si>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</si>
  <si>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</si>
  <si>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</si>
  <si>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</si>
  <si>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</si>
  <si>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</si>
  <si>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</si>
  <si>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</si>
  <si>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</si>
  <si>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</si>
  <si>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</si>
  <si>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</si>
  <si>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</si>
  <si>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</si>
  <si>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</si>
  <si>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</si>
  <si>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</si>
  <si>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</si>
  <si>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</si>
  <si>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</si>
  <si>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</si>
  <si>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</si>
  <si>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</si>
  <si>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</si>
  <si>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</si>
  <si>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</si>
  <si>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</si>
  <si>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</si>
  <si>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</si>
  <si>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</si>
  <si>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</si>
  <si>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</si>
  <si>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</si>
  <si>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</si>
  <si>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</si>
  <si>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</si>
  <si>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</si>
  <si>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</si>
  <si>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</si>
  <si>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</si>
  <si>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</si>
  <si>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</si>
  <si>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</si>
  <si>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</si>
  <si>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</si>
  <si>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</si>
  <si>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</si>
  <si>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</si>
  <si>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</si>
  <si>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</si>
  <si>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</si>
  <si>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</si>
  <si>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</si>
  <si>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</si>
  <si>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</si>
  <si>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</si>
  <si>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</si>
  <si>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</si>
  <si>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</si>
  <si>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</si>
  <si>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</si>
  <si>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</si>
  <si>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</si>
  <si>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</si>
  <si>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</si>
  <si>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</si>
  <si>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</si>
  <si>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</si>
  <si>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</si>
  <si>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</si>
  <si>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</si>
  <si>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</si>
  <si>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</si>
  <si>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</si>
  <si>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</si>
  <si>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</si>
  <si>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</si>
  <si>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</si>
  <si>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</si>
  <si>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</si>
  <si>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</si>
  <si>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</si>
  <si>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</si>
  <si>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</si>
  <si>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</si>
  <si>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</si>
  <si>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</si>
  <si>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</si>
  <si>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</si>
  <si>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</si>
  <si>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</si>
  <si>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</si>
  <si>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</si>
  <si>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</si>
  <si>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</si>
  <si>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</si>
  <si>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</si>
  <si>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</si>
  <si>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</si>
  <si>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</si>
  <si>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</si>
  <si>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</si>
  <si>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</si>
  <si>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</si>
  <si>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</si>
  <si>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</si>
  <si>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</si>
  <si>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</si>
  <si>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</si>
  <si>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</si>
  <si>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</si>
  <si>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</si>
  <si>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</si>
  <si>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</si>
  <si>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</si>
  <si>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</si>
  <si>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</si>
  <si>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</si>
  <si>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</si>
  <si>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</si>
  <si>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</si>
  <si>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</si>
  <si>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</si>
  <si>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</si>
  <si>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</si>
  <si>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</si>
  <si>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</si>
  <si>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</si>
  <si>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</si>
  <si>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</si>
  <si>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</si>
  <si>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</si>
  <si>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</si>
  <si>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</si>
  <si>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</si>
  <si>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</si>
  <si>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</si>
  <si>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</si>
  <si>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</si>
  <si>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</si>
  <si>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</si>
  <si>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</si>
  <si>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</si>
  <si>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</si>
  <si>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</si>
  <si>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</si>
  <si>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</si>
  <si>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</si>
  <si>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</si>
  <si>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</si>
  <si>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</si>
  <si>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</si>
  <si>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</si>
  <si>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</si>
  <si>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</si>
  <si>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</si>
  <si>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</si>
  <si>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</si>
  <si>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</si>
  <si>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</si>
  <si>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</si>
  <si>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</si>
  <si>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</si>
  <si>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</si>
  <si>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</si>
  <si>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</si>
  <si>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</si>
  <si>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</si>
  <si>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</si>
  <si>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</si>
  <si>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</si>
  <si>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</si>
  <si>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</si>
  <si>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</si>
  <si>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</si>
  <si>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</si>
  <si>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</si>
  <si>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</si>
  <si>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</si>
  <si>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</si>
  <si>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</si>
  <si>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</si>
  <si>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</si>
  <si>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</si>
  <si>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</si>
  <si>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</si>
  <si>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</si>
  <si>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</si>
  <si>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</si>
  <si>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</si>
  <si>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</si>
  <si>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</si>
  <si>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</si>
  <si>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</si>
  <si>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</si>
  <si>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</si>
  <si>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</si>
  <si>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</si>
  <si>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</si>
  <si>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</si>
  <si>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</si>
  <si>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</si>
  <si>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</si>
  <si>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</si>
  <si>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</si>
  <si>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</si>
  <si>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</si>
  <si>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</si>
  <si>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</si>
  <si>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</si>
  <si>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</si>
  <si>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</si>
  <si>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</si>
  <si>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</si>
  <si>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</si>
  <si>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</si>
  <si>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</si>
  <si>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</si>
  <si>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</si>
  <si>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</si>
  <si>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</si>
  <si>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</si>
  <si>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</si>
  <si>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</si>
  <si>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</si>
  <si>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</si>
  <si>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</si>
  <si>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</si>
  <si>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</si>
  <si>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</si>
  <si>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</si>
  <si>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</si>
  <si>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</si>
  <si>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</si>
  <si>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</si>
  <si>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</si>
  <si>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</si>
  <si>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</si>
  <si>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</si>
  <si>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</si>
  <si>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</si>
  <si>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</si>
  <si>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</si>
  <si>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</si>
  <si>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</si>
  <si>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</si>
  <si>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</si>
  <si>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</si>
  <si>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</si>
  <si>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</si>
  <si>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</si>
  <si>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</si>
  <si>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</si>
  <si>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</si>
  <si>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</si>
  <si>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</si>
  <si>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</si>
  <si>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</si>
  <si>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</si>
  <si>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</si>
  <si>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</si>
  <si>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</si>
  <si>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</si>
  <si>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</si>
  <si>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</si>
  <si>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</si>
  <si>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</si>
  <si>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</si>
  <si>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</si>
  <si>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</si>
  <si>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</si>
  <si>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</si>
  <si>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</si>
  <si>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</si>
  <si>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</si>
  <si>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</si>
  <si>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</si>
  <si>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</si>
  <si>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</si>
  <si>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</si>
  <si>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</si>
  <si>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</si>
  <si>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</si>
  <si>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</si>
  <si>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</si>
  <si>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</si>
  <si>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</si>
  <si>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</si>
  <si>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</si>
  <si>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</si>
  <si>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</si>
  <si>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</si>
  <si>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</si>
  <si>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</si>
  <si>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</si>
  <si>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</si>
  <si>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</si>
  <si>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</si>
  <si>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</si>
  <si>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</si>
  <si>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</si>
  <si>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</si>
  <si>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</si>
  <si>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</si>
  <si>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</si>
  <si>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</si>
  <si>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</si>
  <si>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</si>
  <si>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</si>
  <si>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</si>
  <si>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</si>
  <si>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</si>
  <si>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</si>
  <si>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</si>
  <si>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</si>
  <si>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</si>
  <si>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</si>
  <si>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</si>
  <si>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</si>
  <si>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</si>
  <si>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</si>
  <si>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</si>
  <si>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</si>
  <si>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</si>
  <si>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</si>
  <si>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</si>
  <si>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</si>
  <si>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</si>
  <si>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</si>
  <si>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</si>
  <si>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</si>
  <si>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</si>
  <si>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</si>
  <si>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</si>
  <si>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</si>
  <si>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</si>
  <si>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</si>
  <si>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</si>
  <si>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</si>
  <si>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</si>
  <si>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</si>
  <si>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</si>
  <si>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</si>
  <si>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</si>
  <si>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</si>
  <si>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</si>
  <si>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</si>
  <si>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</si>
  <si>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</si>
  <si>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</si>
  <si>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</si>
  <si>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</si>
  <si>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</si>
  <si>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</si>
  <si>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</si>
  <si>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</si>
  <si>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</si>
  <si>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</si>
  <si>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</si>
  <si>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</si>
  <si>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</si>
  <si>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</si>
  <si>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</si>
  <si>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</si>
  <si>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</si>
  <si>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</si>
  <si>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</si>
  <si>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</si>
  <si>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</si>
  <si>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</si>
  <si>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</si>
  <si>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</si>
  <si>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</si>
  <si>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</si>
  <si>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</si>
  <si>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</si>
  <si>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</si>
  <si>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</si>
  <si>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</si>
  <si>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</si>
  <si>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</si>
  <si>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</si>
  <si>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</si>
  <si>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</si>
  <si>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</si>
  <si>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</si>
  <si>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</si>
  <si>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</si>
  <si>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</si>
  <si>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</si>
  <si>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</si>
  <si>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</si>
  <si>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</si>
  <si>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</si>
  <si>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</si>
  <si>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</si>
  <si>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</si>
  <si>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</si>
  <si>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</si>
  <si>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</si>
  <si>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</si>
  <si>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</si>
  <si>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</si>
  <si>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</si>
  <si>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</si>
  <si>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</si>
  <si>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</si>
  <si>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</si>
  <si>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</si>
  <si>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</si>
  <si>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</si>
  <si>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</si>
  <si>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</si>
  <si>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</si>
  <si>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</si>
  <si>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</si>
  <si>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</si>
  <si>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</si>
  <si>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</si>
  <si>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</si>
  <si>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</si>
  <si>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</si>
  <si>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</si>
  <si>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</si>
  <si>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</si>
  <si>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</si>
  <si>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</si>
  <si>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</si>
  <si>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</si>
  <si>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</si>
  <si>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</si>
  <si>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</si>
  <si>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</si>
  <si>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</si>
  <si>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</si>
  <si>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</si>
  <si>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</si>
  <si>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</si>
  <si>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</si>
  <si>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</si>
  <si>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</si>
  <si>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</si>
  <si>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</si>
  <si>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</si>
  <si>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</si>
  <si>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</si>
  <si>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</si>
  <si>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</si>
  <si>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</si>
  <si>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</si>
  <si>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</si>
  <si>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</si>
  <si>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</si>
  <si>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</si>
  <si>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</si>
  <si>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</si>
  <si>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</si>
  <si>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</si>
  <si>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</si>
  <si>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</si>
  <si>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</si>
  <si>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</si>
  <si>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</si>
  <si>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</si>
  <si>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</si>
  <si>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</si>
  <si>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</si>
  <si>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</si>
  <si>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</si>
  <si>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</si>
  <si>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</si>
  <si>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</si>
  <si>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</si>
  <si>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</si>
  <si>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</si>
  <si>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</si>
  <si>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</si>
  <si>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</si>
  <si>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</si>
  <si>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</si>
  <si>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</si>
  <si>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</si>
  <si>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</si>
  <si>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</si>
  <si>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</si>
  <si>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</si>
  <si>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</si>
  <si>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</si>
  <si>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</si>
  <si>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</si>
  <si>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</si>
  <si>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</si>
  <si>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</si>
  <si>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</si>
  <si>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</si>
  <si>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</si>
  <si>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</si>
  <si>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</si>
  <si>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</si>
  <si>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</si>
  <si>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</si>
  <si>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</si>
  <si>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</si>
  <si>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</si>
  <si>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</si>
  <si>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</si>
  <si>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</si>
  <si>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</si>
  <si>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</si>
  <si>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</si>
  <si>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</si>
  <si>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</si>
  <si>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</si>
  <si>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</si>
  <si>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</si>
  <si>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</si>
  <si>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</si>
  <si>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</si>
  <si>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</si>
  <si>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</si>
  <si>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</si>
  <si>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</si>
  <si>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</si>
  <si>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</si>
  <si>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</si>
  <si>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</si>
  <si>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</si>
  <si>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</si>
  <si>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</si>
  <si>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</si>
  <si>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</si>
  <si>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</si>
  <si>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</si>
  <si>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</si>
  <si>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</si>
  <si>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</si>
  <si>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</si>
  <si>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</si>
  <si>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</si>
  <si>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</si>
  <si>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</si>
  <si>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</si>
  <si>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</si>
  <si>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</si>
  <si>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</si>
  <si>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</si>
  <si>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</si>
  <si>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</si>
  <si>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</si>
  <si>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</si>
  <si>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</si>
  <si>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</si>
  <si>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</si>
  <si>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</si>
  <si>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</si>
  <si>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</si>
  <si>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</si>
  <si>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</si>
  <si>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</si>
  <si>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</si>
  <si>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</si>
  <si>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</si>
  <si>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</si>
  <si>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</si>
  <si>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</si>
  <si>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</si>
  <si>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</si>
  <si>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</si>
  <si>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</si>
  <si>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</si>
  <si>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</si>
  <si>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</si>
  <si>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</si>
  <si>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</si>
  <si>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</si>
  <si>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</si>
  <si>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</si>
  <si>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</si>
  <si>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</si>
  <si>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</si>
  <si>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</si>
  <si>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</si>
  <si>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</si>
  <si>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</si>
  <si>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</si>
  <si>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</si>
  <si>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</si>
  <si>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</si>
  <si>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</si>
  <si>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</si>
  <si>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</si>
  <si>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</si>
  <si>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</si>
  <si>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</si>
  <si>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</si>
  <si>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</si>
  <si>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</si>
  <si>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</si>
  <si>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</si>
  <si>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</si>
  <si>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</si>
  <si>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</si>
  <si>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</si>
  <si>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</si>
  <si>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</si>
  <si>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</si>
  <si>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</si>
  <si>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</si>
  <si>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</si>
  <si>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</si>
  <si>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</si>
  <si>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</si>
  <si>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</si>
  <si>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</si>
  <si>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</si>
  <si>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</si>
  <si>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</si>
  <si>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</si>
  <si>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</si>
  <si>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</si>
  <si>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</si>
  <si>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</si>
  <si>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</si>
  <si>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</si>
  <si>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</si>
  <si>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</si>
  <si>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</si>
  <si>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</si>
  <si>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</si>
  <si>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</si>
  <si>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</si>
  <si>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</si>
  <si>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</si>
  <si>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</si>
  <si>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</si>
  <si>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</si>
  <si>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</si>
  <si>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</si>
  <si>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</si>
  <si>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</si>
  <si>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</si>
  <si>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</si>
  <si>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</si>
  <si>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</si>
  <si>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</si>
  <si>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</si>
  <si>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</si>
  <si>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</si>
  <si>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</si>
  <si>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</si>
  <si>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</si>
  <si>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</si>
  <si>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</si>
  <si>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</si>
  <si>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</si>
  <si>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</si>
  <si>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</si>
  <si>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</si>
  <si>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</si>
  <si>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</si>
  <si>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</si>
  <si>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</si>
  <si>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</si>
  <si>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</si>
  <si>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</si>
  <si>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</si>
  <si>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</si>
  <si>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</si>
  <si>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</si>
  <si>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</si>
  <si>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</si>
  <si>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</si>
  <si>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</si>
  <si>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</si>
  <si>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</si>
  <si>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</si>
  <si>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</si>
  <si>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</si>
  <si>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</si>
  <si>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</si>
  <si>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</si>
  <si>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</si>
  <si>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</si>
  <si>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</si>
  <si>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</si>
  <si>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</si>
  <si>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</si>
  <si>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</si>
  <si>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</si>
  <si>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</si>
  <si>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</si>
  <si>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</si>
  <si>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</si>
  <si>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</si>
  <si>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</si>
  <si>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</si>
  <si>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</si>
  <si>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</si>
  <si>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</si>
  <si>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</si>
  <si>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</si>
  <si>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</si>
  <si>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</si>
  <si>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</si>
  <si>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</si>
  <si>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</si>
  <si>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</si>
  <si>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</si>
  <si>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</si>
  <si>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</si>
  <si>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</si>
  <si>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</si>
  <si>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</si>
  <si>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</si>
  <si>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</si>
  <si>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</si>
  <si>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</si>
  <si>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</si>
  <si>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</si>
  <si>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</si>
  <si>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</si>
  <si>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</si>
  <si>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</si>
  <si>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</si>
  <si>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</si>
  <si>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</si>
  <si>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</si>
  <si>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</si>
  <si>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</si>
  <si>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</si>
  <si>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</si>
  <si>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</si>
  <si>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</si>
  <si>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</si>
  <si>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</si>
  <si>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</si>
  <si>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</si>
  <si>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</si>
  <si>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</si>
  <si>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</si>
  <si>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</si>
  <si>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</si>
  <si>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</si>
  <si>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</si>
  <si>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</si>
  <si>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</si>
  <si>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</si>
  <si>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</si>
  <si>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</si>
  <si>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</si>
  <si>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</si>
  <si>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</si>
  <si>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</si>
  <si>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</si>
  <si>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</si>
  <si>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</si>
  <si>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</si>
  <si>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</si>
  <si>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</si>
  <si>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</si>
  <si>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</si>
  <si>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</si>
  <si>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</si>
  <si>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</si>
  <si>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</si>
  <si>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</si>
  <si>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</si>
  <si>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</si>
  <si>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</si>
  <si>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</si>
  <si>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</si>
  <si>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</si>
  <si>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</si>
  <si>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</si>
  <si>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</si>
  <si>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</si>
  <si>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</si>
  <si>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</si>
  <si>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</si>
  <si>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</si>
  <si>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</si>
  <si>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</si>
  <si>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</si>
  <si>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</si>
  <si>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</si>
  <si>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</si>
  <si>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</si>
  <si>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</si>
  <si>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</si>
  <si>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</si>
  <si>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</si>
  <si>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</si>
  <si>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</si>
  <si>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</si>
  <si>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</si>
  <si>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</si>
  <si>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</si>
  <si>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</si>
  <si>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</si>
  <si>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</si>
  <si>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</si>
  <si>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</si>
  <si>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</si>
  <si>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</si>
  <si>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</si>
  <si>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</si>
  <si>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</si>
  <si>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</si>
  <si>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</si>
  <si>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</si>
  <si>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</si>
  <si>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</si>
  <si>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</si>
  <si>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</si>
  <si>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</si>
  <si>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</si>
  <si>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</si>
  <si>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</si>
  <si>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</si>
  <si>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</si>
  <si>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</si>
  <si>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</si>
  <si>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</si>
  <si>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</si>
  <si>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</si>
  <si>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</si>
  <si>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</si>
  <si>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</si>
  <si>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</si>
  <si>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</si>
  <si>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</si>
  <si>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</si>
  <si>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</si>
  <si>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</si>
  <si>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</si>
  <si>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</si>
  <si>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</si>
  <si>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</si>
  <si>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</si>
  <si>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</si>
  <si>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</si>
  <si>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</si>
  <si>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</si>
  <si>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</si>
  <si>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</si>
  <si>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</si>
  <si>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</si>
  <si>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</si>
  <si>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</si>
  <si>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</si>
  <si>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</si>
  <si>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</si>
  <si>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</si>
  <si>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</si>
  <si>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</si>
  <si>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</si>
  <si>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</si>
  <si>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</si>
  <si>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</si>
  <si>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</si>
  <si>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</si>
  <si>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</si>
  <si>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</si>
  <si>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</si>
  <si>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</si>
  <si>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</si>
  <si>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</si>
  <si>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</si>
  <si>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</si>
  <si>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</si>
  <si>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</si>
  <si>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</si>
  <si>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</si>
  <si>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</si>
  <si>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</si>
  <si>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</si>
  <si>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</si>
  <si>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</si>
  <si>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</si>
  <si>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</si>
  <si>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</si>
  <si>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</si>
  <si>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</si>
  <si>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</si>
  <si>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</si>
  <si>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</si>
  <si>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</si>
  <si>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</si>
  <si>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</si>
  <si>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</si>
  <si>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</si>
  <si>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</si>
  <si>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</si>
  <si>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</si>
  <si>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</si>
  <si>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</si>
  <si>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</si>
  <si>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</si>
  <si>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</si>
  <si>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</si>
  <si>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</si>
  <si>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</si>
  <si>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</si>
  <si>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</si>
  <si>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</si>
  <si>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</si>
  <si>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</si>
  <si>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</si>
  <si>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</si>
  <si>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</si>
  <si>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</si>
  <si>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</si>
  <si>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</si>
  <si>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</si>
  <si>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</si>
  <si>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</si>
  <si>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</si>
  <si>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</si>
  <si>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</si>
  <si>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</si>
  <si>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</si>
  <si>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</si>
  <si>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</si>
  <si>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</si>
  <si>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</si>
  <si>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</si>
  <si>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</si>
  <si>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</si>
  <si>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</si>
  <si>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</si>
  <si>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</si>
  <si>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</si>
  <si>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</si>
  <si>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</si>
  <si>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</si>
  <si>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</si>
  <si>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</si>
  <si>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</si>
  <si>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</si>
  <si>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</si>
  <si>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</si>
  <si>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</si>
  <si>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</si>
  <si>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</si>
  <si>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</si>
  <si>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</si>
  <si>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</si>
  <si>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</si>
  <si>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</si>
  <si>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</si>
  <si>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</si>
  <si>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</si>
  <si>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</si>
  <si>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</si>
  <si>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</si>
  <si>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</si>
  <si>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</si>
  <si>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</si>
  <si>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</si>
  <si>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</si>
  <si>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</si>
  <si>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</si>
  <si>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</si>
  <si>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</si>
  <si>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</si>
  <si>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</si>
  <si>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</si>
  <si>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</si>
  <si>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</si>
  <si>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</si>
  <si>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</si>
  <si>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</si>
  <si>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</si>
  <si>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</si>
  <si>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</si>
  <si>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</si>
  <si>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</si>
  <si>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</si>
  <si>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</si>
  <si>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</si>
  <si>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</si>
  <si>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</si>
  <si>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</si>
  <si>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</si>
  <si>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</si>
  <si>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</si>
  <si>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</si>
  <si>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</si>
  <si>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</si>
  <si>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</si>
  <si>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</si>
  <si>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</si>
  <si>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</si>
  <si>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</si>
  <si>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</si>
  <si>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</si>
  <si>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</si>
  <si>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</si>
  <si>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</si>
  <si>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</si>
  <si>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</si>
  <si>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</si>
  <si>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</si>
  <si>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</si>
  <si>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</si>
  <si>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</si>
  <si>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</si>
  <si>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</si>
  <si>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</si>
  <si>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</si>
  <si>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</si>
  <si>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</si>
  <si>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</si>
  <si>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</si>
  <si>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</si>
  <si>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</si>
  <si>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</si>
  <si>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</si>
  <si>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</si>
  <si>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</si>
  <si>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</si>
  <si>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</si>
  <si>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</si>
  <si>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</si>
  <si>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</si>
  <si>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</si>
  <si>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</si>
  <si>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</si>
  <si>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</si>
  <si>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</si>
  <si>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</si>
  <si>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</si>
  <si>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</si>
  <si>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</si>
  <si>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</si>
  <si>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</si>
  <si>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</si>
  <si>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</si>
  <si>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</si>
  <si>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</si>
  <si>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</si>
  <si>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</si>
  <si>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</si>
  <si>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</si>
  <si>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</si>
  <si>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</si>
  <si>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</si>
  <si>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</si>
  <si>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</si>
  <si>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</si>
  <si>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</si>
  <si>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</si>
  <si>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</si>
  <si>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</si>
  <si>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</si>
  <si>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</si>
  <si>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</si>
  <si>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</si>
  <si>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</si>
  <si>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</si>
  <si>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</si>
  <si>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</si>
  <si>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</si>
  <si>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</si>
  <si>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</si>
  <si>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</si>
  <si>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</si>
  <si>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</si>
  <si>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</si>
  <si>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</si>
  <si>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</si>
  <si>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</si>
  <si>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</si>
  <si>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</si>
  <si>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</si>
  <si>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</si>
  <si>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</si>
  <si>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</si>
  <si>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</si>
  <si>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</si>
  <si>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</si>
  <si>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</si>
  <si>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</si>
  <si>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</si>
  <si>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</si>
  <si>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</si>
  <si>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</si>
  <si>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</si>
  <si>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</si>
  <si>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</si>
  <si>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</si>
  <si>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</si>
  <si>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</si>
  <si>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</si>
  <si>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</si>
  <si>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</si>
  <si>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</si>
  <si>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</si>
  <si>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</si>
  <si>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</si>
  <si>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</si>
  <si>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</si>
  <si>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</si>
  <si>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</si>
  <si>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</si>
  <si>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</si>
  <si>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</si>
  <si>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</si>
  <si>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</si>
  <si>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</si>
  <si>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</si>
  <si>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</si>
  <si>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</si>
  <si>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</si>
  <si>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</si>
  <si>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</si>
  <si>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</si>
  <si>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</si>
  <si>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</si>
  <si>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</si>
  <si>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</si>
  <si>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</si>
  <si>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</si>
  <si>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</si>
  <si>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</si>
  <si>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</si>
  <si>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</si>
  <si>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</si>
  <si>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</si>
  <si>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</si>
  <si>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</si>
  <si>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</si>
  <si>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</si>
  <si>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</si>
  <si>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</si>
  <si>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</si>
  <si>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</si>
  <si>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</si>
  <si>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</si>
  <si>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</si>
  <si>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</si>
  <si>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</si>
  <si>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</si>
  <si>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</si>
  <si>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</si>
  <si>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</si>
  <si>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</si>
  <si>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</si>
  <si>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</si>
  <si>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</si>
  <si>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</si>
  <si>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</si>
  <si>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</si>
  <si>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</si>
  <si>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</si>
  <si>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</si>
  <si>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</si>
  <si>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</si>
  <si>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</si>
  <si>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</si>
  <si>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</si>
  <si>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</si>
  <si>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</si>
  <si>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</si>
  <si>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</si>
  <si>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</si>
  <si>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</si>
  <si>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</si>
  <si>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</si>
  <si>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</si>
  <si>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</si>
  <si>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</si>
  <si>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</si>
  <si>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</si>
  <si>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</si>
  <si>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</si>
  <si>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</si>
  <si>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</si>
  <si>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</si>
  <si>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</si>
  <si>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</si>
  <si>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</si>
  <si>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</si>
  <si>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</si>
  <si>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</si>
  <si>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</si>
  <si>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</si>
  <si>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</si>
  <si>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</si>
  <si>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</si>
  <si>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</si>
  <si>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</si>
  <si>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</si>
  <si>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</si>
  <si>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</si>
  <si>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</si>
  <si>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</si>
  <si>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</si>
  <si>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</si>
  <si>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</si>
  <si>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</si>
  <si>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</si>
  <si>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</si>
  <si>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</si>
  <si>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</si>
  <si>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</si>
  <si>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</si>
  <si>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</si>
  <si>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</si>
  <si>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</si>
  <si>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</si>
  <si>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</si>
  <si>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</si>
  <si>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</si>
  <si>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</si>
  <si>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</si>
  <si>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</si>
  <si>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</si>
  <si>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</si>
  <si>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</si>
  <si>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</si>
  <si>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</si>
  <si>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</si>
  <si>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</si>
  <si>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</si>
  <si>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</si>
  <si>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</si>
  <si>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</si>
  <si>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</si>
  <si>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</si>
  <si>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</si>
  <si>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</si>
  <si>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</si>
  <si>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</si>
  <si>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</si>
  <si>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</si>
  <si>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</si>
  <si>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</si>
  <si>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</si>
  <si>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</si>
  <si>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</si>
  <si>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</si>
  <si>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</si>
  <si>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</si>
  <si>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</si>
  <si>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</si>
  <si>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</si>
  <si>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</si>
  <si>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</si>
  <si>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</si>
  <si>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</si>
  <si>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</si>
  <si>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</si>
  <si>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</si>
  <si>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</si>
  <si>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</si>
  <si>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</si>
  <si>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</si>
  <si>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</si>
  <si>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</si>
  <si>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</si>
  <si>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</si>
  <si>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</si>
  <si>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</si>
  <si>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</si>
  <si>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</si>
  <si>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</si>
  <si>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</si>
  <si>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</si>
  <si>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</si>
  <si>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</si>
  <si>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</si>
  <si>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</si>
  <si>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</si>
  <si>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</si>
  <si>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</si>
  <si>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</si>
  <si>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</si>
  <si>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</si>
  <si>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</si>
  <si>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</si>
  <si>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</si>
  <si>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</si>
  <si>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</si>
  <si>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</si>
  <si>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</si>
  <si>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</si>
  <si>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</si>
  <si>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</si>
  <si>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</si>
  <si>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</si>
  <si>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</si>
  <si>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</si>
  <si>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</si>
  <si>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</si>
  <si>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</si>
  <si>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</si>
  <si>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</si>
  <si>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</si>
  <si>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</si>
  <si>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</si>
  <si>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</si>
  <si>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</si>
  <si>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</si>
  <si>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</si>
  <si>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</si>
  <si>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</si>
  <si>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</si>
  <si>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</si>
  <si>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</si>
  <si>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</si>
  <si>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</si>
  <si>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</si>
  <si>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</si>
  <si>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</si>
  <si>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</si>
  <si>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</si>
  <si>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</si>
  <si>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</si>
  <si>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</si>
  <si>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</si>
  <si>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</si>
  <si>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</si>
  <si>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</si>
  <si>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</si>
  <si>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</si>
  <si>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</si>
  <si>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</si>
  <si>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</si>
  <si>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</si>
  <si>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</si>
  <si>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</si>
  <si>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</si>
  <si>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</si>
  <si>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</si>
  <si>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</si>
  <si>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</si>
  <si>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</si>
  <si>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</si>
  <si>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</si>
  <si>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</si>
  <si>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</si>
  <si>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</si>
  <si>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</si>
  <si>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</si>
  <si>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</si>
  <si>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</si>
  <si>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</si>
  <si>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</si>
  <si>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</si>
  <si>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</si>
  <si>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</si>
  <si>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</si>
  <si>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</si>
  <si>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</si>
  <si>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</si>
  <si>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</si>
  <si>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</si>
  <si>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</si>
  <si>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</si>
  <si>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</si>
  <si>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</si>
  <si>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</si>
  <si>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</si>
  <si>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</si>
  <si>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</si>
  <si>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</si>
  <si>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</si>
  <si>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</si>
  <si>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</si>
  <si>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</si>
  <si>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</si>
  <si>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</si>
  <si>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</si>
  <si>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</si>
  <si>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</si>
  <si>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</si>
  <si>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</si>
  <si>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</si>
  <si>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</si>
  <si>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</si>
  <si>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</si>
  <si>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</si>
  <si>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</si>
  <si>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</si>
  <si>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</si>
  <si>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</si>
  <si>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</si>
  <si>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</si>
  <si>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</si>
  <si>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</si>
  <si>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</si>
  <si>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</si>
  <si>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</si>
  <si>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</si>
  <si>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</si>
  <si>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</si>
  <si>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</si>
  <si>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</si>
  <si>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</si>
  <si>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</si>
  <si>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</si>
  <si>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</si>
  <si>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</si>
  <si>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</si>
  <si>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</si>
  <si>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</si>
  <si>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</si>
  <si>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</si>
  <si>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</si>
  <si>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</si>
  <si>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</si>
  <si>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</si>
  <si>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</si>
  <si>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</si>
  <si>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</si>
  <si>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</si>
  <si>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</si>
  <si>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</si>
  <si>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</si>
  <si>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</si>
  <si>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</si>
  <si>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</si>
  <si>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</si>
  <si>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</si>
  <si>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</si>
  <si>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</si>
  <si>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</si>
  <si>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</si>
  <si>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</si>
  <si>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</si>
  <si>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</si>
  <si>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</si>
  <si>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</si>
  <si>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</si>
  <si>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</si>
  <si>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</si>
  <si>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</si>
  <si>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</si>
  <si>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</si>
  <si>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</si>
  <si>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</si>
  <si>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</si>
  <si>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</si>
  <si>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</si>
  <si>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</si>
  <si>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</si>
  <si>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</si>
  <si>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</si>
  <si>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</si>
  <si>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</si>
  <si>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</si>
  <si>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</si>
  <si>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</si>
  <si>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</si>
  <si>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</si>
  <si>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</si>
  <si>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</si>
  <si>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</si>
  <si>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</si>
  <si>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</si>
  <si>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</si>
  <si>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</si>
  <si>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</si>
  <si>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</si>
  <si>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</si>
  <si>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</si>
  <si>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</si>
  <si>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</si>
  <si>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</si>
  <si>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</si>
  <si>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</si>
  <si>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</si>
  <si>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</si>
  <si>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</si>
  <si>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</si>
  <si>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</si>
  <si>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</si>
  <si>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</si>
  <si>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</si>
  <si>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</si>
  <si>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</si>
  <si>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</si>
  <si>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</si>
  <si>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</si>
  <si>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</si>
  <si>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</si>
  <si>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</si>
  <si>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</si>
  <si>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</si>
  <si>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</si>
  <si>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</si>
  <si>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</si>
  <si>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</si>
  <si>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</si>
  <si>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</si>
  <si>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</si>
  <si>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</si>
  <si>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</si>
  <si>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</si>
  <si>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</si>
  <si>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</si>
  <si>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</si>
  <si>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</si>
  <si>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</si>
  <si>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</si>
  <si>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</si>
  <si>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</si>
  <si>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</si>
  <si>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</si>
  <si>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</si>
  <si>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</si>
  <si>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</si>
  <si>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</si>
  <si>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</si>
  <si>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</si>
  <si>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</si>
  <si>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</si>
  <si>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</si>
  <si>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</si>
  <si>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</si>
  <si>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</si>
  <si>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</si>
  <si>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</si>
  <si>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</si>
  <si>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</si>
  <si>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</si>
  <si>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</si>
  <si>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</si>
  <si>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</si>
  <si>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</si>
  <si>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</si>
  <si>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</si>
  <si>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</si>
  <si>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</si>
  <si>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</si>
  <si>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</si>
  <si>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</si>
  <si>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</si>
  <si>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</si>
  <si>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</si>
  <si>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</si>
  <si>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</si>
  <si>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</si>
  <si>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</si>
  <si>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</si>
  <si>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</si>
  <si>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</si>
  <si>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</si>
  <si>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</si>
  <si>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</si>
  <si>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</si>
  <si>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</si>
  <si>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</si>
  <si>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</si>
  <si>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</si>
  <si>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</si>
  <si>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</si>
  <si>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</si>
  <si>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</si>
  <si>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</si>
  <si>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</si>
  <si>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</si>
  <si>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</si>
  <si>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</si>
  <si>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</si>
  <si>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</si>
  <si>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</si>
  <si>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</si>
  <si>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</si>
  <si>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</si>
  <si>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</si>
  <si>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</si>
  <si>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</si>
  <si>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</si>
  <si>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</si>
  <si>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</si>
  <si>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</si>
  <si>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</si>
  <si>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</si>
  <si>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</si>
  <si>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</si>
  <si>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</si>
  <si>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</si>
  <si>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</si>
  <si>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</si>
  <si>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</si>
  <si>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</si>
  <si>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</si>
  <si>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</si>
  <si>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</si>
  <si>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</si>
  <si>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</si>
  <si>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</si>
  <si>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</si>
  <si>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</si>
  <si>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</si>
  <si>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</si>
  <si>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</si>
  <si>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</si>
  <si>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</si>
  <si>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</si>
  <si>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</si>
  <si>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</si>
  <si>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</si>
  <si>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</si>
  <si>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</si>
  <si>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</si>
  <si>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</si>
  <si>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</si>
  <si>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</si>
  <si>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</si>
  <si>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</si>
  <si>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</si>
  <si>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</si>
  <si>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</si>
  <si>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</si>
  <si>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</si>
  <si>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</si>
  <si>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</si>
  <si>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</si>
  <si>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</si>
  <si>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</si>
  <si>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</si>
  <si>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</si>
  <si>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</si>
  <si>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</si>
  <si>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</si>
  <si>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</si>
  <si>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</si>
  <si>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</si>
  <si>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</si>
  <si>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</si>
  <si>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</si>
  <si>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</si>
  <si>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</si>
  <si>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</si>
  <si>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</si>
  <si>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</si>
  <si>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</si>
  <si>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</si>
  <si>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</si>
  <si>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</si>
  <si>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</si>
  <si>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</si>
  <si>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</si>
  <si>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</si>
  <si>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</si>
  <si>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</si>
  <si>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</si>
  <si>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</si>
  <si>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</si>
  <si>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</si>
  <si>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</si>
  <si>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</si>
  <si>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</si>
  <si>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</si>
  <si>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</si>
  <si>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</si>
  <si>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</si>
  <si>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</si>
  <si>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</si>
  <si>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</si>
  <si>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</si>
  <si>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</si>
  <si>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</si>
  <si>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</si>
  <si>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</si>
  <si>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</si>
  <si>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</si>
  <si>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</si>
  <si>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</si>
  <si>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</si>
  <si>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</si>
  <si>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</si>
  <si>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</si>
  <si>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</si>
  <si>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</si>
  <si>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</si>
  <si>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</si>
  <si>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</si>
  <si>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</si>
  <si>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</si>
  <si>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</si>
  <si>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</si>
  <si>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</si>
  <si>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</si>
  <si>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</si>
  <si>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</si>
  <si>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</si>
  <si>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</si>
  <si>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</si>
  <si>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</si>
  <si>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</si>
  <si>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</si>
  <si>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</si>
  <si>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</si>
  <si>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</si>
  <si>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</si>
  <si>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</si>
  <si>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</si>
  <si>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</si>
  <si>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</si>
  <si>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</si>
  <si>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</si>
  <si>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</si>
  <si>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</si>
  <si>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</si>
  <si>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</si>
  <si>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</si>
  <si>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</si>
  <si>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</si>
  <si>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</si>
  <si>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</si>
  <si>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</si>
  <si>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</si>
  <si>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</si>
  <si>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</si>
  <si>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</si>
  <si>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</si>
  <si>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</si>
  <si>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</si>
  <si>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</si>
  <si>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</si>
  <si>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</si>
  <si>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</si>
  <si>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</si>
  <si>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</si>
  <si>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</si>
  <si>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</si>
  <si>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</si>
  <si>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</si>
  <si>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</si>
  <si>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</si>
  <si>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</si>
  <si>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</si>
  <si>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</si>
  <si>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</si>
  <si>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</si>
  <si>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</si>
  <si>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</si>
  <si>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</si>
  <si>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</si>
  <si>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</si>
  <si>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</si>
  <si>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</si>
  <si>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</si>
  <si>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</si>
  <si>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</si>
  <si>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</si>
  <si>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</si>
  <si>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</si>
  <si>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</si>
  <si>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</si>
  <si>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</si>
  <si>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</si>
  <si>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</si>
  <si>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</si>
  <si>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</si>
  <si>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</si>
  <si>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</si>
  <si>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</si>
  <si>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</si>
  <si>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</si>
  <si>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</si>
  <si>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</si>
  <si>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</si>
  <si>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</si>
  <si>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</si>
  <si>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</si>
  <si>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</si>
  <si>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</si>
  <si>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</si>
  <si>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</si>
  <si>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</si>
  <si>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</si>
  <si>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</si>
  <si>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</si>
  <si>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</si>
  <si>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</si>
  <si>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</si>
  <si>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</si>
  <si>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</si>
  <si>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</si>
  <si>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</si>
  <si>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</si>
  <si>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</si>
  <si>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</si>
  <si>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</si>
  <si>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</si>
  <si>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</si>
  <si>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</si>
  <si>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</si>
  <si>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</si>
  <si>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</si>
  <si>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</si>
  <si>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</si>
  <si>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</si>
  <si>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</si>
  <si>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</si>
  <si>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</si>
  <si>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</si>
  <si>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</si>
  <si>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</si>
  <si>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</si>
  <si>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</si>
  <si>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</si>
  <si>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</si>
  <si>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</si>
  <si>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</si>
  <si>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</si>
  <si>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</si>
  <si>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</si>
  <si>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</si>
  <si>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</si>
  <si>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</si>
  <si>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</si>
  <si>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</si>
  <si>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</si>
  <si>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</si>
  <si>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</si>
  <si>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</si>
  <si>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</si>
  <si>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</si>
  <si>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</si>
  <si>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</si>
  <si>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</si>
  <si>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</si>
  <si>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</si>
  <si>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</si>
  <si>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</si>
  <si>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</si>
  <si>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</si>
  <si>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</si>
  <si>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</si>
  <si>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</si>
  <si>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</si>
  <si>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</si>
  <si>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</si>
  <si>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</si>
  <si>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</si>
  <si>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</si>
  <si>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</si>
  <si>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</si>
  <si>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</si>
  <si>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</si>
  <si>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</si>
  <si>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</si>
  <si>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</si>
  <si>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</si>
  <si>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</si>
  <si>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</si>
  <si>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</si>
  <si>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</si>
  <si>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</si>
  <si>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</si>
  <si>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</si>
  <si>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</si>
  <si>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</si>
  <si>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</si>
  <si>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</si>
  <si>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</si>
  <si>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</si>
  <si>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</si>
  <si>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</si>
  <si>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</si>
  <si>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</si>
  <si>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</si>
  <si>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</si>
  <si>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</si>
  <si>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</si>
  <si>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</si>
  <si>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</si>
  <si>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</si>
  <si>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</si>
  <si>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</si>
  <si>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</si>
  <si>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</si>
  <si>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</si>
  <si>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</si>
  <si>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</si>
  <si>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</si>
  <si>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</si>
  <si>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</si>
  <si>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</si>
  <si>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</si>
  <si>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</si>
  <si>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</si>
  <si>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</si>
  <si>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</si>
  <si>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</si>
  <si>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</si>
  <si>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</si>
  <si>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</si>
  <si>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</si>
  <si>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</si>
  <si>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</si>
  <si>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</si>
  <si>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</si>
  <si>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</si>
  <si>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</si>
  <si>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</si>
  <si>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</si>
  <si>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</si>
  <si>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</si>
  <si>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</si>
  <si>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</si>
  <si>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</si>
  <si>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</si>
  <si>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</si>
  <si>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</si>
  <si>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</si>
  <si>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</si>
  <si>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</si>
  <si>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</si>
  <si>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</si>
  <si>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</si>
  <si>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</si>
  <si>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</si>
  <si>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</si>
  <si>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</si>
  <si>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</si>
  <si>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</si>
  <si>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</si>
  <si>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</si>
  <si>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</si>
  <si>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</si>
  <si>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</si>
  <si>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</si>
  <si>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</si>
  <si>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</si>
  <si>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</si>
  <si>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</si>
  <si>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</si>
  <si>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</si>
  <si>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</si>
  <si>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</si>
  <si>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</si>
  <si>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</si>
  <si>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</si>
  <si>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</si>
  <si>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</si>
  <si>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</si>
  <si>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</si>
  <si>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</si>
  <si>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</si>
  <si>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</si>
  <si>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</si>
  <si>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</si>
  <si>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</si>
  <si>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</si>
  <si>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</si>
  <si>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</si>
  <si>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</si>
  <si>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</si>
  <si>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</si>
  <si>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</si>
  <si>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</si>
  <si>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</si>
  <si>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</si>
  <si>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</si>
  <si>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</si>
  <si>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</si>
  <si>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</si>
  <si>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</si>
  <si>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</si>
  <si>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</si>
  <si>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</si>
  <si>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</si>
  <si>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</si>
  <si>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</si>
  <si>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</si>
  <si>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</si>
  <si>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</si>
  <si>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</si>
  <si>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</si>
  <si>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</si>
  <si>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</si>
  <si>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</si>
  <si>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</si>
  <si>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</si>
  <si>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</si>
  <si>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</si>
  <si>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</si>
  <si>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</si>
  <si>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</si>
  <si>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</si>
  <si>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</si>
  <si>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</si>
  <si>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</si>
  <si>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</si>
  <si>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</si>
  <si>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</si>
  <si>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</si>
  <si>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</si>
  <si>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</si>
  <si>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</si>
  <si>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</si>
  <si>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</si>
  <si>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</si>
  <si>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</si>
  <si>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</si>
  <si>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</si>
  <si>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</si>
  <si>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</si>
  <si>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</si>
  <si>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</si>
  <si>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</si>
  <si>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</si>
  <si>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</si>
  <si>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</si>
  <si>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</si>
  <si>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</si>
  <si>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</si>
  <si>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</si>
  <si>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</si>
  <si>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</si>
  <si>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</si>
  <si>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</si>
  <si>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</si>
  <si>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</si>
  <si>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</si>
  <si>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</si>
  <si>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</si>
  <si>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</si>
  <si>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</si>
  <si>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</si>
  <si>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</si>
  <si>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</si>
  <si>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</si>
  <si>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</si>
  <si>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</si>
  <si>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</si>
  <si>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</si>
  <si>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</si>
  <si>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</si>
  <si>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</si>
  <si>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</si>
  <si>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</si>
  <si>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</si>
  <si>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</si>
  <si>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</si>
  <si>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</si>
  <si>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</si>
  <si>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</si>
  <si>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</si>
  <si>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</si>
  <si>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</si>
  <si>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</si>
  <si>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</si>
  <si>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</si>
  <si>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</si>
  <si>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</si>
  <si>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</si>
  <si>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</si>
  <si>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</si>
  <si>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</si>
  <si>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</si>
  <si>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</si>
  <si>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</si>
  <si>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</si>
  <si>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</si>
  <si>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</si>
  <si>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</si>
  <si>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</si>
  <si>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</si>
  <si>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</si>
  <si>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</si>
  <si>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</si>
  <si>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</si>
  <si>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</si>
  <si>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</si>
  <si>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</si>
  <si>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</si>
  <si>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</si>
  <si>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</si>
  <si>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</si>
  <si>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</si>
  <si>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</si>
  <si>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</si>
  <si>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</si>
  <si>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</si>
  <si>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</si>
  <si>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</si>
  <si>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</si>
  <si>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</si>
  <si>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</si>
  <si>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</si>
  <si>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</si>
  <si>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</si>
  <si>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</si>
  <si>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</si>
  <si>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</si>
  <si>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</si>
  <si>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</si>
  <si>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</si>
  <si>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</si>
  <si>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</si>
  <si>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</si>
  <si>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</si>
  <si>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</si>
  <si>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</si>
  <si>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</si>
  <si>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</si>
  <si>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</si>
  <si>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</si>
  <si>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</si>
  <si>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</si>
  <si>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</si>
  <si>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</si>
  <si>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</si>
  <si>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</si>
  <si>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</si>
  <si>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</si>
  <si>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</si>
  <si>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</si>
  <si>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</si>
  <si>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</si>
  <si>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</si>
  <si>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</si>
  <si>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</si>
  <si>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</si>
  <si>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</si>
  <si>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</si>
  <si>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</si>
  <si>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</si>
  <si>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</si>
  <si>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</si>
  <si>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</si>
  <si>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</si>
  <si>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</si>
  <si>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</si>
  <si>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</si>
  <si>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</si>
  <si>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</si>
  <si>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</si>
  <si>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</si>
  <si>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</si>
  <si>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</si>
  <si>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</si>
  <si>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</si>
  <si>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</si>
  <si>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</si>
  <si>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</si>
  <si>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</si>
  <si>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</si>
  <si>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</si>
  <si>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</si>
  <si>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</si>
  <si>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</si>
  <si>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</si>
  <si>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</si>
  <si>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</si>
  <si>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</si>
  <si>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</si>
  <si>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</si>
  <si>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</si>
  <si>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</si>
  <si>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</si>
  <si>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</si>
  <si>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</si>
  <si>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</si>
  <si>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</si>
  <si>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</si>
  <si>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</si>
  <si>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</si>
  <si>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</si>
  <si>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</si>
  <si>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</si>
  <si>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</si>
  <si>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</si>
  <si>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</si>
  <si>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</si>
  <si>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</si>
  <si>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</si>
  <si>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</si>
  <si>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</si>
  <si>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</si>
  <si>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</si>
  <si>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</si>
  <si>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</si>
  <si>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</si>
  <si>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</si>
  <si>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</si>
  <si>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</si>
  <si>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</si>
  <si>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</si>
  <si>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</si>
  <si>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</si>
  <si>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</si>
  <si>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</si>
  <si>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</si>
  <si>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</si>
  <si>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</si>
  <si>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</si>
  <si>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</si>
  <si>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</si>
  <si>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</si>
  <si>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</si>
  <si>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</si>
  <si>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</si>
  <si>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</si>
  <si>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</si>
  <si>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</si>
  <si>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</si>
  <si>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</si>
  <si>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</si>
  <si>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</si>
  <si>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</si>
  <si>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</si>
  <si>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</si>
  <si>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</si>
  <si>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</si>
  <si>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</si>
  <si>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</si>
  <si>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</si>
  <si>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</si>
  <si>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</si>
  <si>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</si>
  <si>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</si>
  <si>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</si>
  <si>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</si>
  <si>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</si>
  <si>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</si>
  <si>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</si>
  <si>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</si>
  <si>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</si>
  <si>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</si>
  <si>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</si>
  <si>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</si>
  <si>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</si>
  <si>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</si>
  <si>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</si>
  <si>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</si>
  <si>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</si>
  <si>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</si>
  <si>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</si>
  <si>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</si>
  <si>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</si>
  <si>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</si>
  <si>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</si>
  <si>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</si>
  <si>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</si>
  <si>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</si>
  <si>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</si>
  <si>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</si>
  <si>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</si>
  <si>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</si>
  <si>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</si>
  <si>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</si>
  <si>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</si>
  <si>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</si>
  <si>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</si>
  <si>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</si>
  <si>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</si>
  <si>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</si>
  <si>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</si>
  <si>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</si>
  <si>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</si>
  <si>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</si>
  <si>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</si>
  <si>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</si>
  <si>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</si>
  <si>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</si>
  <si>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</si>
  <si>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</si>
  <si>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</si>
  <si>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</si>
  <si>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</si>
  <si>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</si>
  <si>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</si>
  <si>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</si>
  <si>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</si>
  <si>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</si>
  <si>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</si>
  <si>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</si>
  <si>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</si>
  <si>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</si>
  <si>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</si>
  <si>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</si>
  <si>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</si>
  <si>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</si>
  <si>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</si>
  <si>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</si>
  <si>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</si>
  <si>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</si>
  <si>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</si>
  <si>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</si>
  <si>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</si>
  <si>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</si>
  <si>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</si>
  <si>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</si>
  <si>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</si>
  <si>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</si>
  <si>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</si>
  <si>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</si>
  <si>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</si>
  <si>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</si>
  <si>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</si>
  <si>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</si>
  <si>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</si>
  <si>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</si>
  <si>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</si>
  <si>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</si>
  <si>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</si>
  <si>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</si>
  <si>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</si>
  <si>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</si>
  <si>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</si>
  <si>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</si>
  <si>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</si>
  <si>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</si>
  <si>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</si>
  <si>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</si>
  <si>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</si>
  <si>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</si>
  <si>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</si>
  <si>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</si>
  <si>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</si>
  <si>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</si>
  <si>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</si>
  <si>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</si>
  <si>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</si>
  <si>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</si>
  <si>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</si>
  <si>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</si>
  <si>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</si>
  <si>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</si>
  <si>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</si>
  <si>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</si>
  <si>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</si>
  <si>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</si>
  <si>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</si>
  <si>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</si>
  <si>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</si>
  <si>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</si>
  <si>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</si>
  <si>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</si>
  <si>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</si>
  <si>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</si>
  <si>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</si>
  <si>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</si>
  <si>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</si>
  <si>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</si>
  <si>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</si>
  <si>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</si>
  <si>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</si>
  <si>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</si>
  <si>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</si>
  <si>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</si>
  <si>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</si>
  <si>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</si>
  <si>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</si>
  <si>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</si>
  <si>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</si>
  <si>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</si>
  <si>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</si>
  <si>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</si>
  <si>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</si>
  <si>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</si>
  <si>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</si>
  <si>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</si>
  <si>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</si>
  <si>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</si>
  <si>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</si>
  <si>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</si>
  <si>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</si>
  <si>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</si>
  <si>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</si>
  <si>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</si>
  <si>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</si>
  <si>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</si>
  <si>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</si>
  <si>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</si>
  <si>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</si>
  <si>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</si>
  <si>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</si>
  <si>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</si>
  <si>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</si>
  <si>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</si>
  <si>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</si>
  <si>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</si>
  <si>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</si>
  <si>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</si>
  <si>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</si>
  <si>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</si>
  <si>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</si>
  <si>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</si>
  <si>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</si>
  <si>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</si>
  <si>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</si>
  <si>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</si>
  <si>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</si>
  <si>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</si>
  <si>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</si>
  <si>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</si>
  <si>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</si>
  <si>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</si>
  <si>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</si>
  <si>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</si>
  <si>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</si>
  <si>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</si>
  <si>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</si>
  <si>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</si>
  <si>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</si>
  <si>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</si>
  <si>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</si>
  <si>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</si>
  <si>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</si>
  <si>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</si>
  <si>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</si>
  <si>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</si>
  <si>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</si>
  <si>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</si>
  <si>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</si>
  <si>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</si>
  <si>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</si>
  <si>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</si>
  <si>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</si>
  <si>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</si>
  <si>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</si>
  <si>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</si>
  <si>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</si>
  <si>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</si>
  <si>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</si>
  <si>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</si>
  <si>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</si>
  <si>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</si>
  <si>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</si>
  <si>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</si>
  <si>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</si>
  <si>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</si>
  <si>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</si>
  <si>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</si>
  <si>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</si>
  <si>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</si>
  <si>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</si>
  <si>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</si>
  <si>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</si>
  <si>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</si>
  <si>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</si>
  <si>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</si>
  <si>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</si>
  <si>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</si>
  <si>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</si>
  <si>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</si>
  <si>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</si>
  <si>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</si>
  <si>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</si>
  <si>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</si>
  <si>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</si>
  <si>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</si>
  <si>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</si>
  <si>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</si>
  <si>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</si>
  <si>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</si>
  <si>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</si>
  <si>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</si>
  <si>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</si>
  <si>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</si>
  <si>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</si>
  <si>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</si>
  <si>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</si>
  <si>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</si>
  <si>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</si>
  <si>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</si>
  <si>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</si>
  <si>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</si>
  <si>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</si>
  <si>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</si>
  <si>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</si>
  <si>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</si>
  <si>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</si>
  <si>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</si>
  <si>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</si>
  <si>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</si>
  <si>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</si>
  <si>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</si>
  <si>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</si>
  <si>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</si>
  <si>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</si>
  <si>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</si>
  <si>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</si>
  <si>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</si>
  <si>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</si>
  <si>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</si>
  <si>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</si>
  <si>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</si>
  <si>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</si>
  <si>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</si>
  <si>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</si>
  <si>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</si>
  <si>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</si>
  <si>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</si>
  <si>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</si>
  <si>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</si>
  <si>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</si>
  <si>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</si>
  <si>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</si>
  <si>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</si>
  <si>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</si>
  <si>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</si>
  <si>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</si>
  <si>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</si>
  <si>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</si>
  <si>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</si>
  <si>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</si>
  <si>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</si>
  <si>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</si>
  <si>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</si>
  <si>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</si>
  <si>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</si>
  <si>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</si>
  <si>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</si>
  <si>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</si>
  <si>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</si>
  <si>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</si>
  <si>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</si>
  <si>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</si>
  <si>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</si>
  <si>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</si>
  <si>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</si>
  <si>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</si>
  <si>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</si>
  <si>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</si>
  <si>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</si>
  <si>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</si>
  <si>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</si>
  <si>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</si>
  <si>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</si>
  <si>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</si>
  <si>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</si>
  <si>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</si>
  <si>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</si>
  <si>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</si>
  <si>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</si>
  <si>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</si>
  <si>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</si>
  <si>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</si>
  <si>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</si>
  <si>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</si>
  <si>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</si>
  <si>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</si>
  <si>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</si>
  <si>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</si>
  <si>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</si>
  <si>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</si>
  <si>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</si>
  <si>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</si>
  <si>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</si>
  <si>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</si>
  <si>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</si>
  <si>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</si>
  <si>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</si>
  <si>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</si>
  <si>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</si>
  <si>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</si>
  <si>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</si>
  <si>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</si>
  <si>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</si>
  <si>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</si>
  <si>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</si>
  <si>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</si>
  <si>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</si>
  <si>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</si>
  <si>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</si>
  <si>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</si>
  <si>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</si>
  <si>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</si>
  <si>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</si>
  <si>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</si>
  <si>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</si>
  <si>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</si>
  <si>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</si>
  <si>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</si>
  <si>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</si>
  <si>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</si>
  <si>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</si>
  <si>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</si>
  <si>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</si>
  <si>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</si>
  <si>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</si>
  <si>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</si>
  <si>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</si>
  <si>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</si>
  <si>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</si>
  <si>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</si>
  <si>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</si>
  <si>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</si>
  <si>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</si>
  <si>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</si>
  <si>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</si>
  <si>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</si>
  <si>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</si>
  <si>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</si>
  <si>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</si>
  <si>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</si>
  <si>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</si>
  <si>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</si>
  <si>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</si>
  <si>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</si>
  <si>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</si>
  <si>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</si>
  <si>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</si>
  <si>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</si>
  <si>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</si>
  <si>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</si>
  <si>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</si>
  <si>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</si>
  <si>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</si>
  <si>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</si>
  <si>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</si>
  <si>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</si>
  <si>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</si>
  <si>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</si>
  <si>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</si>
  <si>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</si>
  <si>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</si>
  <si>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</si>
  <si>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</si>
  <si>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</si>
  <si>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</si>
  <si>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</si>
  <si>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</si>
  <si>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</si>
  <si>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</si>
  <si>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</si>
  <si>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</si>
  <si>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</si>
  <si>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</si>
  <si>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</si>
  <si>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</si>
  <si>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</si>
  <si>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</si>
  <si>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</si>
  <si>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</si>
  <si>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</si>
  <si>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</si>
  <si>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</si>
  <si>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</si>
  <si>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</si>
  <si>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</si>
  <si>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</si>
  <si>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</si>
  <si>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</si>
  <si>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</si>
  <si>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</si>
  <si>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</si>
  <si>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</si>
  <si>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</si>
  <si>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</si>
  <si>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</si>
  <si>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</si>
  <si>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</si>
  <si>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</si>
  <si>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</si>
  <si>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</si>
  <si>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</si>
  <si>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</si>
  <si>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</si>
  <si>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</si>
  <si>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</si>
  <si>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</si>
  <si>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</si>
  <si>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</si>
  <si>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</si>
  <si>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</si>
  <si>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</si>
  <si>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</si>
  <si>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</si>
  <si>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</si>
  <si>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</si>
  <si>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</si>
  <si>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</si>
  <si>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</si>
  <si>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</si>
  <si>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</si>
  <si>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</si>
  <si>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</si>
  <si>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</si>
  <si>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</si>
  <si>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</si>
  <si>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</si>
  <si>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</si>
  <si>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</si>
  <si>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</si>
  <si>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</si>
  <si>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</si>
  <si>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</si>
  <si>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</si>
  <si>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</si>
  <si>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</si>
  <si>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</si>
  <si>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</si>
  <si>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</si>
  <si>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</si>
  <si>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</si>
  <si>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</si>
  <si>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</si>
  <si>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</si>
  <si>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</si>
  <si>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</si>
  <si>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</si>
  <si>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</si>
  <si>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</si>
  <si>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</si>
  <si>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</si>
  <si>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</si>
  <si>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</si>
  <si>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</si>
  <si>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</si>
  <si>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</si>
  <si>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</si>
  <si>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</si>
  <si>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</si>
  <si>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</si>
  <si>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</si>
  <si>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</si>
  <si>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</si>
  <si>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</si>
  <si>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</si>
  <si>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</si>
  <si>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</si>
  <si>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</si>
  <si>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</si>
  <si>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</si>
  <si>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</si>
  <si>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</si>
  <si>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</si>
  <si>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</si>
  <si>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</si>
  <si>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</si>
  <si>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</si>
  <si>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</si>
  <si>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</si>
  <si>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</si>
  <si>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</si>
  <si>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</si>
  <si>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</si>
  <si>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</si>
  <si>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</si>
  <si>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</si>
  <si>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</si>
  <si>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</si>
  <si>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</si>
  <si>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</si>
  <si>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</si>
  <si>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</si>
  <si>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</si>
  <si>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</si>
  <si>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</si>
  <si>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</si>
  <si>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</si>
  <si>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</si>
  <si>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</si>
  <si>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</si>
  <si>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</si>
  <si>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</si>
  <si>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</si>
  <si>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</si>
  <si>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</si>
  <si>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</si>
  <si>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</si>
  <si>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</si>
  <si>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</si>
  <si>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</si>
  <si>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</si>
  <si>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</si>
  <si>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</si>
  <si>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</si>
  <si>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</si>
  <si>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</si>
  <si>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</si>
  <si>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</si>
  <si>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</si>
  <si>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</si>
  <si>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</si>
  <si>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</si>
  <si>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</si>
  <si>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</si>
  <si>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</si>
  <si>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</si>
  <si>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</si>
  <si>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</si>
  <si>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</si>
  <si>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</si>
  <si>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</si>
  <si>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</si>
  <si>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</si>
  <si>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</si>
  <si>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</si>
  <si>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</si>
  <si>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</si>
  <si>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</si>
  <si>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</si>
  <si>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</si>
  <si>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</si>
  <si>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</si>
  <si>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</si>
  <si>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</si>
  <si>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</si>
  <si>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</si>
  <si>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</si>
  <si>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</si>
  <si>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</si>
  <si>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</si>
  <si>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</si>
  <si>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</si>
  <si>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</si>
  <si>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</si>
  <si>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</si>
  <si>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</si>
  <si>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</si>
  <si>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</si>
  <si>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</si>
  <si>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</si>
  <si>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</si>
  <si>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</si>
  <si>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</si>
  <si>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</si>
  <si>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</si>
  <si>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</si>
  <si>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</si>
  <si>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</si>
  <si>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</si>
  <si>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</si>
  <si>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</si>
  <si>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</si>
  <si>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</si>
  <si>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</si>
  <si>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</si>
  <si>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</si>
  <si>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</si>
  <si>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</si>
  <si>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</si>
  <si>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</si>
  <si>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</si>
  <si>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</si>
  <si>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</si>
  <si>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</si>
  <si>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</si>
  <si>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</si>
  <si>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</si>
  <si>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</si>
  <si>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</si>
  <si>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</si>
  <si>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</si>
  <si>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</si>
  <si>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</si>
  <si>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</si>
  <si>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</si>
  <si>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</si>
  <si>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</si>
  <si>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</si>
  <si>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</si>
  <si>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</si>
  <si>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</si>
  <si>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</si>
  <si>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</si>
  <si>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</si>
  <si>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</si>
  <si>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</si>
  <si>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</si>
  <si>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</si>
  <si>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</si>
  <si>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</si>
  <si>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</si>
  <si>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</si>
  <si>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</si>
  <si>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</si>
  <si>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</si>
  <si>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</si>
  <si>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</si>
  <si>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</si>
  <si>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</si>
  <si>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</si>
  <si>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</si>
  <si>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</si>
  <si>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</si>
  <si>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</si>
  <si>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</si>
  <si>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</si>
  <si>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</si>
  <si>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</si>
  <si>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</si>
  <si>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</si>
  <si>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</si>
  <si>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</si>
  <si>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</si>
  <si>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</si>
  <si>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</si>
  <si>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</si>
  <si>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</si>
  <si>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</si>
  <si>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</si>
  <si>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</si>
  <si>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</si>
  <si>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</si>
  <si>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</si>
  <si>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</si>
  <si>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</si>
  <si>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</si>
  <si>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</si>
  <si>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</si>
  <si>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</si>
  <si>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</si>
  <si>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</si>
  <si>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</si>
  <si>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</si>
  <si>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</si>
  <si>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</si>
  <si>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</si>
  <si>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</si>
  <si>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</si>
  <si>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</si>
  <si>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</si>
  <si>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</si>
  <si>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</si>
  <si>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</si>
  <si>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</si>
  <si>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</si>
  <si>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</si>
  <si>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</si>
  <si>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</si>
  <si>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</si>
  <si>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</si>
  <si>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</si>
  <si>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</si>
  <si>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</si>
  <si>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</si>
  <si>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</si>
  <si>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</si>
  <si>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</si>
  <si>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</si>
  <si>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</si>
  <si>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</si>
  <si>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</si>
  <si>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</si>
  <si>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</si>
  <si>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</si>
  <si>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</si>
  <si>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</si>
  <si>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</si>
  <si>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</si>
  <si>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</si>
  <si>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</si>
  <si>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</si>
  <si>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</si>
  <si>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</si>
  <si>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</si>
  <si>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</si>
  <si>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</si>
  <si>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</si>
  <si>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</si>
  <si>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</si>
  <si>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</si>
  <si>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</si>
  <si>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</si>
  <si>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</si>
  <si>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</si>
  <si>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</si>
  <si>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</si>
  <si>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</si>
  <si>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</si>
  <si>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</si>
  <si>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</si>
  <si>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</si>
  <si>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</si>
  <si>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</si>
  <si>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</si>
  <si>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</si>
  <si>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</si>
  <si>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</si>
  <si>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</si>
  <si>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</si>
  <si>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</si>
  <si>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</si>
  <si>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</si>
  <si>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</si>
  <si>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</si>
  <si>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</si>
  <si>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</si>
  <si>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</si>
  <si>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</si>
  <si>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</si>
  <si>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</si>
  <si>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</si>
  <si>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</si>
  <si>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</si>
  <si>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</si>
  <si>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</si>
  <si>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</si>
  <si>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</si>
  <si>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</si>
  <si>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</si>
  <si>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</si>
  <si>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</si>
  <si>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</si>
  <si>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</si>
  <si>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</si>
  <si>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</si>
  <si>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</si>
  <si>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</si>
  <si>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</si>
  <si>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</si>
  <si>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</si>
  <si>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</si>
  <si>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</si>
  <si>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</si>
  <si>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</si>
  <si>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</si>
  <si>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</si>
  <si>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</si>
  <si>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</si>
  <si>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</si>
  <si>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</si>
  <si>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</si>
  <si>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</si>
  <si>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</si>
  <si>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</si>
  <si>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</si>
  <si>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</si>
  <si>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</si>
  <si>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</si>
  <si>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</si>
  <si>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</si>
  <si>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</si>
  <si>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</si>
  <si>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</si>
  <si>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</si>
  <si>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</si>
  <si>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</si>
  <si>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</si>
  <si>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</si>
  <si>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</si>
  <si>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</si>
  <si>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</si>
  <si>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</si>
  <si>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</si>
  <si>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</si>
  <si>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</si>
  <si>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</si>
  <si>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</si>
  <si>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</si>
  <si>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</si>
  <si>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</si>
  <si>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</si>
  <si>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</si>
  <si>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</si>
  <si>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</si>
  <si>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</si>
  <si>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</si>
  <si>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</si>
  <si>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</si>
  <si>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</si>
  <si>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</si>
  <si>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</si>
  <si>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</si>
  <si>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</si>
  <si>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</si>
  <si>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</si>
  <si>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</si>
  <si>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</si>
  <si>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</si>
  <si>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</si>
  <si>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</si>
  <si>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</si>
  <si>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</si>
  <si>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</si>
  <si>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</si>
  <si>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</si>
  <si>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</si>
  <si>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</si>
  <si>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</si>
  <si>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</si>
  <si>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</si>
  <si>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</si>
  <si>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</si>
  <si>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</si>
  <si>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</si>
  <si>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</si>
  <si>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</si>
  <si>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</si>
  <si>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</si>
  <si>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</si>
  <si>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</si>
  <si>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</si>
  <si>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</si>
  <si>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</si>
  <si>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</si>
  <si>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</si>
  <si>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</si>
  <si>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</si>
  <si>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</si>
  <si>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</si>
  <si>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</si>
  <si>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</si>
  <si>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</si>
  <si>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</si>
  <si>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</si>
  <si>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</si>
  <si>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</si>
  <si>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</si>
  <si>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</si>
  <si>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</si>
  <si>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</si>
  <si>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</si>
  <si>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</si>
  <si>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</si>
  <si>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</si>
  <si>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</si>
  <si>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</si>
  <si>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</si>
  <si>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</si>
  <si>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</si>
  <si>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</si>
  <si>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</si>
  <si>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</si>
  <si>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</si>
  <si>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</si>
  <si>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</si>
  <si>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</si>
  <si>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</si>
  <si>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</si>
  <si>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</si>
  <si>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</si>
  <si>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</si>
  <si>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</si>
  <si>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</si>
  <si>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</si>
  <si>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</si>
  <si>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</si>
  <si>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</si>
  <si>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</si>
  <si>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</si>
  <si>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</si>
  <si>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</si>
  <si>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</si>
  <si>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</si>
  <si>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</si>
  <si>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</si>
  <si>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</si>
  <si>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</si>
  <si>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</si>
  <si>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</si>
  <si>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</si>
  <si>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</si>
  <si>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</si>
  <si>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</si>
  <si>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</si>
  <si>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</si>
  <si>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</si>
  <si>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</si>
  <si>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</si>
  <si>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</si>
  <si>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</si>
  <si>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</si>
  <si>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</si>
  <si>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</si>
  <si>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</si>
  <si>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</si>
  <si>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</si>
  <si>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</si>
  <si>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</si>
  <si>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</si>
  <si>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</si>
  <si>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</si>
  <si>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</si>
  <si>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</si>
  <si>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</si>
  <si>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</si>
  <si>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</si>
  <si>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</si>
  <si>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</si>
  <si>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</si>
  <si>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</si>
  <si>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</si>
  <si>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</si>
  <si>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</si>
  <si>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</si>
  <si>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</si>
  <si>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</si>
  <si>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</si>
  <si>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</si>
  <si>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</si>
  <si>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</si>
  <si>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</si>
  <si>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</si>
  <si>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</si>
  <si>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</si>
  <si>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</si>
  <si>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</si>
  <si>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</si>
  <si>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</si>
  <si>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</si>
  <si>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</si>
  <si>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</si>
  <si>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</si>
  <si>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</si>
  <si>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</si>
  <si>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</si>
  <si>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</si>
  <si>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</si>
  <si>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</si>
  <si>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</si>
  <si>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</si>
  <si>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</si>
  <si>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</si>
  <si>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</si>
  <si>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</si>
  <si>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</si>
  <si>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</si>
  <si>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</si>
  <si>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</si>
  <si>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</si>
  <si>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</si>
  <si>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</si>
  <si>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</si>
  <si>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</si>
  <si>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</si>
  <si>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</si>
  <si>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</si>
  <si>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</si>
  <si>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</si>
  <si>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</si>
  <si>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</si>
  <si>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</si>
  <si>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</si>
  <si>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</si>
  <si>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</si>
  <si>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</si>
  <si>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</si>
  <si>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</si>
  <si>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</si>
  <si>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</si>
  <si>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</si>
  <si>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</si>
  <si>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</si>
  <si>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</si>
  <si>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</si>
  <si>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</si>
  <si>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</si>
  <si>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</si>
  <si>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</si>
  <si>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</si>
  <si>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</si>
  <si>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</si>
  <si>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</si>
  <si>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</si>
  <si>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</si>
  <si>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</si>
  <si>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</si>
  <si>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</si>
  <si>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</si>
  <si>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</si>
  <si>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</si>
  <si>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</si>
  <si>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</si>
  <si>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</si>
  <si>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</si>
  <si>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</si>
  <si>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</si>
  <si>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</si>
  <si>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</si>
  <si>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</si>
  <si>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</si>
  <si>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</si>
  <si>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</si>
  <si>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</si>
  <si>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</si>
  <si>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</si>
  <si>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</si>
  <si>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</si>
  <si>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</si>
  <si>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</si>
  <si>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</si>
  <si>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</si>
  <si>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</si>
  <si>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</si>
  <si>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</si>
  <si>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</si>
  <si>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</si>
  <si>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</si>
  <si>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</si>
  <si>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</si>
  <si>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</si>
  <si>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</si>
  <si>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</si>
  <si>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</si>
  <si>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</si>
  <si>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</si>
  <si>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</si>
  <si>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</si>
  <si>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</si>
  <si>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</si>
  <si>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</si>
  <si>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</si>
  <si>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</si>
  <si>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</si>
  <si>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</si>
  <si>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</si>
  <si>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</si>
  <si>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</si>
  <si>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</si>
  <si>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</si>
  <si>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</si>
  <si>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</si>
  <si>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</si>
  <si>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</si>
  <si>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</si>
  <si>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</si>
  <si>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</si>
  <si>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</si>
  <si>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</si>
  <si>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</si>
  <si>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</si>
  <si>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</si>
  <si>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</si>
  <si>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</si>
  <si>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</si>
  <si>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</si>
  <si>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</si>
  <si>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</si>
  <si>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</si>
  <si>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</si>
  <si>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</si>
  <si>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</si>
  <si>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</si>
  <si>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</si>
  <si>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</si>
  <si>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</si>
  <si>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</si>
  <si>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</si>
  <si>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</si>
  <si>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</si>
  <si>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</si>
  <si>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</si>
  <si>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</si>
  <si>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</si>
  <si>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</si>
  <si>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</si>
  <si>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</si>
  <si>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</si>
  <si>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</si>
  <si>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</si>
  <si>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</si>
  <si>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</si>
  <si>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</si>
  <si>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</si>
  <si>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</si>
  <si>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</si>
  <si>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</si>
  <si>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</si>
  <si>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</si>
  <si>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</si>
  <si>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</si>
  <si>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</si>
  <si>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</si>
  <si>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</si>
  <si>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</si>
  <si>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</si>
  <si>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</si>
  <si>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</si>
  <si>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</si>
  <si>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</si>
  <si>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</si>
  <si>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</si>
  <si>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</si>
  <si>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</si>
  <si>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</si>
  <si>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</si>
  <si>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</si>
  <si>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</si>
  <si>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</si>
  <si>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</si>
  <si>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</si>
  <si>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</si>
  <si>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</si>
  <si>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</si>
  <si>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</si>
  <si>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</si>
  <si>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</si>
  <si>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</si>
  <si>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</si>
  <si>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</si>
  <si>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</si>
  <si>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</si>
  <si>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</si>
  <si>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</si>
  <si>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</si>
  <si>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</si>
  <si>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</si>
  <si>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</si>
  <si>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</si>
  <si>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</si>
  <si>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</si>
  <si>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</si>
  <si>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</si>
  <si>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</si>
  <si>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</si>
  <si>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</si>
  <si>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</si>
  <si>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</si>
  <si>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</si>
  <si>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</si>
  <si>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</si>
  <si>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</si>
  <si>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</si>
  <si>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</si>
  <si>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</si>
  <si>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</si>
  <si>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</si>
  <si>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</si>
  <si>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</si>
  <si>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</si>
  <si>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</si>
  <si>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</si>
  <si>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</si>
  <si>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</si>
  <si>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</si>
  <si>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</si>
  <si>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</si>
  <si>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</si>
  <si>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</si>
  <si>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</si>
  <si>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</si>
  <si>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</si>
  <si>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</si>
  <si>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</si>
  <si>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</si>
  <si>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</si>
  <si>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</si>
  <si>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</si>
  <si>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</si>
  <si>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</si>
  <si>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</si>
  <si>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</si>
  <si>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</si>
  <si>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</si>
  <si>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</si>
  <si>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</si>
  <si>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</si>
  <si>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</si>
  <si>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</si>
  <si>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</si>
  <si>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</si>
  <si>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</si>
  <si>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</si>
  <si>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</si>
  <si>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</si>
  <si>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</si>
  <si>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</si>
  <si>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</si>
  <si>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</si>
  <si>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</si>
  <si>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</si>
  <si>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</si>
  <si>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</si>
  <si>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</si>
  <si>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</si>
  <si>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</si>
  <si>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</si>
  <si>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</si>
  <si>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</si>
  <si>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</si>
  <si>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</si>
  <si>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</si>
  <si>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</si>
  <si>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</si>
  <si>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</si>
  <si>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</si>
  <si>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</si>
  <si>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</si>
  <si>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</si>
  <si>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</si>
  <si>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</si>
  <si>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</si>
  <si>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</si>
  <si>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</si>
  <si>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</si>
  <si>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</si>
  <si>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</si>
  <si>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</si>
  <si>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</si>
  <si>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</si>
  <si>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</si>
  <si>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</si>
  <si>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</si>
  <si>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</si>
  <si>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</si>
  <si>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</si>
  <si>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</si>
  <si>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</si>
  <si>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</si>
  <si>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</si>
  <si>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</si>
  <si>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</si>
  <si>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</si>
  <si>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</si>
  <si>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</si>
  <si>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</si>
  <si>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</si>
  <si>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</si>
  <si>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</si>
  <si>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</si>
  <si>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</si>
  <si>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</si>
  <si>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</si>
  <si>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</si>
  <si>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</si>
  <si>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</si>
  <si>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</si>
  <si>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</si>
  <si>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</si>
  <si>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</si>
  <si>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</si>
  <si>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</si>
  <si>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</si>
  <si>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</si>
  <si>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</si>
  <si>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</si>
  <si>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</si>
  <si>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</si>
  <si>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</si>
  <si>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</si>
  <si>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</si>
  <si>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</si>
  <si>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</si>
  <si>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</si>
  <si>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</si>
  <si>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</si>
  <si>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</si>
  <si>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</si>
  <si>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</si>
  <si>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</si>
  <si>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</si>
  <si>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</si>
  <si>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</si>
  <si>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</si>
  <si>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</si>
  <si>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</si>
  <si>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</si>
  <si>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</si>
  <si>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</si>
  <si>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</si>
  <si>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</si>
  <si>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</si>
  <si>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</si>
  <si>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</si>
  <si>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</si>
  <si>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</si>
  <si>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</si>
  <si>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</si>
  <si>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</si>
  <si>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</si>
  <si>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</si>
  <si>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</si>
  <si>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</si>
  <si>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</si>
  <si>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</si>
  <si>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</si>
  <si>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</si>
  <si>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</si>
  <si>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</si>
  <si>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</si>
  <si>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</si>
  <si>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</si>
  <si>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</si>
  <si>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</si>
  <si>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</si>
  <si>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</si>
  <si>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</si>
  <si>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</si>
  <si>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</si>
  <si>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</si>
  <si>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</si>
  <si>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</si>
  <si>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</si>
  <si>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</si>
  <si>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</si>
  <si>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</si>
  <si>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</si>
  <si>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</si>
  <si>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</si>
  <si>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</si>
  <si>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</si>
  <si>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</si>
  <si>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</si>
  <si>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</si>
  <si>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</si>
  <si>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</si>
  <si>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</si>
  <si>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</si>
  <si>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</si>
  <si>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</si>
  <si>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</si>
  <si>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</si>
  <si>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</si>
  <si>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</si>
  <si>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</si>
  <si>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</si>
  <si>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</si>
  <si>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</si>
  <si>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</si>
  <si>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</si>
  <si>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</si>
  <si>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</si>
  <si>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</si>
  <si>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</si>
  <si>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</si>
  <si>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</si>
  <si>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</si>
  <si>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</si>
  <si>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</si>
  <si>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</si>
  <si>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</si>
  <si>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</si>
  <si>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</si>
  <si>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</si>
  <si>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</si>
  <si>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</si>
  <si>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</si>
  <si>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</si>
  <si>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</si>
  <si>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</si>
  <si>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</si>
  <si>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</si>
  <si>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</si>
  <si>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</si>
  <si>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</si>
  <si>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</si>
  <si>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</si>
  <si>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</si>
  <si>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</si>
  <si>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</si>
  <si>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</si>
  <si>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</si>
  <si>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</si>
  <si>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</si>
  <si>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</si>
  <si>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</si>
  <si>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</si>
  <si>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</si>
  <si>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</si>
  <si>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</si>
  <si>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</si>
  <si>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</si>
  <si>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</si>
  <si>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</si>
  <si>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</si>
  <si>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</si>
  <si>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</si>
  <si>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</si>
  <si>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</si>
  <si>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</si>
  <si>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</si>
  <si>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</si>
  <si>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</si>
  <si>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</si>
  <si>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</si>
  <si>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</si>
  <si>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</si>
  <si>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</si>
  <si>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</si>
  <si>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</si>
  <si>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</si>
  <si>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</si>
  <si>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</si>
  <si>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</si>
  <si>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</si>
  <si>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</si>
  <si>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</si>
  <si>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</si>
  <si>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</si>
  <si>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</si>
  <si>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</si>
  <si>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</si>
  <si>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</si>
  <si>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</si>
  <si>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</si>
  <si>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</si>
  <si>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</si>
  <si>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</si>
  <si>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</si>
  <si>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</si>
  <si>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</si>
  <si>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</si>
  <si>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</si>
  <si>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</si>
  <si>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</si>
  <si>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</si>
  <si>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</si>
  <si>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</si>
  <si>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</si>
  <si>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</si>
  <si>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</si>
  <si>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</si>
  <si>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</si>
  <si>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</si>
  <si>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</si>
  <si>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</si>
  <si>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</si>
  <si>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</si>
  <si>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</si>
  <si>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</si>
  <si>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</si>
  <si>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</si>
  <si>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</si>
  <si>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</si>
  <si>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</si>
  <si>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</si>
  <si>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</si>
  <si>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</si>
  <si>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</si>
  <si>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</si>
  <si>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</si>
  <si>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</si>
  <si>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</si>
  <si>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</si>
  <si>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</si>
  <si>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</si>
  <si>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</si>
  <si>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</si>
  <si>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</si>
  <si>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</si>
  <si>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</si>
  <si>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</si>
  <si>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</si>
  <si>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</si>
  <si>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</si>
  <si>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</si>
  <si>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</si>
  <si>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</si>
  <si>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</si>
  <si>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</si>
  <si>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</si>
  <si>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</si>
  <si>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</si>
  <si>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</si>
  <si>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</si>
  <si>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</si>
  <si>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</si>
  <si>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</si>
  <si>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</si>
  <si>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</si>
  <si>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</si>
  <si>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</si>
  <si>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</si>
  <si>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</si>
  <si>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</si>
  <si>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</si>
  <si>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</si>
  <si>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</si>
  <si>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</si>
  <si>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</si>
  <si>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</si>
  <si>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</si>
  <si>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</si>
  <si>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</si>
  <si>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</si>
  <si>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</si>
  <si>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</si>
  <si>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</si>
  <si>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</si>
  <si>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</si>
  <si>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</si>
  <si>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</si>
  <si>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</si>
  <si>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</si>
  <si>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</si>
  <si>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</si>
  <si>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</si>
  <si>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</si>
  <si>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</si>
  <si>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</si>
  <si>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</si>
  <si>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</si>
  <si>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</si>
  <si>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</si>
  <si>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</si>
  <si>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</si>
  <si>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</si>
  <si>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</si>
  <si>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</si>
  <si>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</si>
  <si>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</si>
  <si>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</si>
  <si>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</si>
  <si>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</si>
  <si>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</si>
  <si>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</si>
  <si>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</si>
  <si>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</si>
  <si>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</si>
  <si>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</si>
  <si>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</si>
  <si>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</si>
  <si>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</si>
  <si>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</si>
  <si>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</si>
  <si>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</si>
  <si>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</si>
  <si>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</si>
  <si>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</si>
  <si>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</si>
  <si>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</si>
  <si>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</si>
  <si>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</si>
  <si>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</si>
  <si>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</si>
  <si>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</si>
  <si>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</si>
  <si>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</si>
  <si>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</si>
  <si>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</si>
  <si>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</si>
  <si>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</si>
  <si>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</si>
  <si>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</si>
  <si>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</si>
  <si>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</si>
  <si>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</si>
  <si>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</si>
  <si>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</si>
  <si>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</si>
  <si>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</si>
  <si>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</si>
  <si>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</si>
  <si>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</si>
  <si>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</si>
  <si>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</si>
  <si>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</si>
  <si>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</si>
  <si>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</si>
  <si>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</si>
  <si>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</si>
  <si>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</si>
  <si>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</si>
  <si>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</si>
  <si>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</si>
  <si>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</si>
  <si>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</si>
  <si>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</si>
  <si>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</si>
  <si>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</si>
  <si>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</si>
  <si>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</si>
  <si>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</si>
  <si>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</si>
  <si>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</si>
  <si>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</si>
  <si>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</si>
  <si>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</si>
  <si>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</si>
  <si>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</si>
  <si>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</si>
  <si>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</si>
  <si>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</si>
  <si>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</si>
  <si>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</si>
  <si>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</si>
  <si>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</si>
  <si>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</si>
  <si>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</si>
  <si>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</si>
  <si>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</si>
  <si>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</si>
  <si>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</si>
  <si>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</si>
  <si>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</si>
  <si>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</si>
  <si>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</si>
  <si>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</si>
  <si>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</si>
  <si>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</si>
  <si>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</si>
  <si>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</si>
  <si>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</si>
  <si>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</si>
  <si>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</si>
  <si>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</si>
  <si>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</si>
  <si>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</si>
  <si>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</si>
  <si>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</si>
  <si>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</si>
  <si>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</si>
  <si>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</si>
  <si>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</si>
  <si>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</si>
  <si>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</si>
  <si>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</si>
  <si>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</si>
  <si>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</si>
  <si>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</si>
  <si>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</si>
  <si>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</si>
  <si>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</si>
  <si>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</si>
  <si>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</si>
  <si>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</si>
  <si>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</si>
  <si>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</si>
  <si>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</si>
  <si>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</si>
  <si>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</si>
  <si>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</si>
  <si>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</si>
  <si>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</si>
  <si>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</si>
  <si>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</si>
  <si>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</si>
  <si>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</si>
  <si>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</si>
  <si>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</si>
  <si>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</si>
  <si>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</si>
  <si>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</si>
  <si>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</si>
  <si>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</si>
  <si>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</si>
  <si>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</si>
  <si>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</si>
  <si>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</si>
  <si>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</si>
  <si>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</si>
  <si>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</si>
  <si>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</si>
  <si>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</si>
  <si>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</si>
  <si>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</si>
  <si>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</si>
  <si>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</si>
  <si>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</si>
  <si>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</si>
  <si>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</si>
  <si>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</si>
  <si>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</si>
  <si>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</si>
  <si>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</si>
  <si>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</si>
  <si>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</si>
  <si>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</si>
  <si>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</si>
  <si>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</si>
  <si>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</si>
  <si>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</si>
  <si>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</si>
  <si>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</si>
  <si>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</si>
  <si>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</si>
  <si>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</si>
  <si>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</si>
  <si>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</si>
  <si>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</si>
  <si>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</si>
  <si>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</si>
  <si>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</si>
  <si>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</si>
  <si>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</si>
  <si>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</si>
  <si>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</si>
  <si>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</si>
  <si>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</si>
  <si>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</si>
  <si>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</si>
  <si>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</si>
  <si>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</si>
  <si>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</si>
  <si>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</si>
  <si>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</si>
  <si>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</si>
  <si>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</si>
  <si>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</si>
  <si>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</si>
  <si>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</si>
  <si>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</si>
  <si>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</si>
  <si>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</si>
  <si>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</si>
  <si>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</si>
  <si>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</si>
  <si>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</si>
  <si>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</si>
  <si>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</si>
  <si>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</si>
  <si>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</si>
  <si>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</si>
  <si>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</si>
  <si>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</si>
  <si>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</si>
  <si>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</si>
  <si>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</si>
  <si>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</si>
  <si>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</si>
  <si>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</si>
  <si>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</si>
  <si>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</si>
  <si>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</si>
  <si>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</si>
  <si>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</si>
  <si>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</si>
  <si>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</si>
  <si>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</si>
  <si>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</si>
  <si>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</si>
  <si>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</si>
  <si>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</si>
  <si>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</si>
  <si>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</si>
  <si>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</si>
  <si>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</si>
  <si>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</si>
  <si>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</si>
  <si>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</si>
  <si>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</si>
  <si>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</si>
  <si>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</si>
  <si>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</si>
  <si>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</si>
  <si>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</si>
  <si>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</si>
  <si>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</si>
  <si>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</si>
  <si>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</si>
  <si>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</si>
  <si>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</si>
  <si>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</si>
  <si>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</si>
  <si>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</si>
  <si>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</si>
  <si>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</si>
  <si>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</si>
  <si>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</si>
  <si>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</si>
  <si>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</si>
  <si>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</si>
  <si>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</si>
  <si>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</si>
  <si>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</si>
  <si>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</si>
  <si>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</si>
  <si>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</si>
  <si>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</si>
  <si>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</si>
  <si>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</si>
  <si>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</si>
  <si>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</si>
  <si>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</si>
  <si>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</si>
  <si>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</si>
  <si>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</si>
  <si>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</si>
  <si>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</si>
  <si>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</si>
  <si>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</si>
  <si>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</si>
  <si>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</si>
  <si>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</si>
  <si>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</si>
  <si>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</si>
  <si>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</si>
  <si>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</si>
  <si>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</si>
  <si>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</si>
  <si>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</si>
  <si>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</si>
  <si>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</si>
  <si>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</si>
  <si>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</si>
  <si>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</si>
  <si>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</si>
  <si>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</si>
  <si>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</si>
  <si>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</si>
  <si>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</si>
  <si>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</si>
  <si>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</si>
  <si>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</si>
  <si>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</si>
  <si>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</si>
  <si>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</si>
  <si>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</si>
  <si>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</si>
  <si>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</si>
  <si>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</si>
  <si>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</si>
  <si>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</si>
  <si>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</si>
  <si>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</si>
  <si>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</si>
  <si>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</si>
  <si>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</si>
  <si>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</si>
  <si>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</si>
  <si>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</si>
  <si>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</si>
  <si>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</si>
  <si>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</si>
  <si>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</si>
  <si>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</si>
  <si>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</si>
  <si>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</si>
  <si>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</si>
  <si>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</si>
  <si>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</si>
  <si>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</si>
  <si>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</si>
  <si>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</si>
  <si>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</si>
  <si>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</si>
  <si>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</si>
  <si>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</si>
  <si>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</si>
  <si>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</si>
  <si>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</si>
  <si>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</si>
  <si>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</si>
  <si>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</si>
  <si>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</si>
  <si>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</si>
  <si>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</si>
  <si>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</si>
  <si>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</si>
  <si>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</si>
  <si>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</si>
  <si>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</si>
  <si>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</si>
  <si>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</si>
  <si>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</si>
  <si>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</si>
  <si>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</si>
  <si>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</si>
  <si>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</si>
  <si>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</si>
  <si>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</si>
  <si>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</si>
  <si>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</si>
  <si>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</si>
  <si>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</si>
  <si>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</si>
  <si>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</si>
  <si>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</si>
  <si>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</si>
  <si>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</si>
  <si>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</si>
  <si>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</si>
  <si>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</si>
  <si>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</si>
  <si>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</si>
  <si>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</si>
  <si>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</si>
  <si>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</si>
  <si>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</si>
  <si>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</si>
  <si>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</si>
  <si>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</si>
  <si>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</si>
  <si>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</si>
  <si>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</si>
  <si>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</si>
  <si>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</si>
  <si>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</si>
  <si>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</si>
  <si>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</si>
  <si>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</si>
  <si>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</si>
  <si>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</si>
  <si>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</si>
  <si>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</si>
  <si>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</si>
  <si>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</si>
  <si>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</si>
  <si>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</si>
  <si>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</si>
  <si>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</si>
  <si>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</si>
  <si>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</si>
  <si>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</si>
  <si>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</si>
  <si>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</si>
  <si>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</si>
  <si>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</si>
  <si>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</si>
  <si>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</si>
  <si>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</si>
  <si>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</si>
  <si>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</si>
  <si>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</si>
  <si>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</si>
  <si>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</si>
  <si>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</si>
  <si>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</si>
  <si>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</si>
  <si>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</si>
  <si>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</si>
  <si>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</si>
  <si>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</si>
  <si>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</si>
  <si>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</si>
  <si>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</si>
  <si>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</si>
  <si>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</si>
  <si>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</si>
  <si>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</si>
  <si>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</si>
  <si>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</si>
  <si>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</si>
  <si>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</si>
  <si>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</si>
  <si>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</si>
  <si>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</si>
  <si>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</si>
  <si>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</si>
  <si>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</si>
  <si>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</si>
  <si>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</si>
  <si>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</si>
  <si>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</si>
  <si>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</si>
  <si>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</si>
  <si>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</si>
  <si>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</si>
  <si>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</si>
  <si>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</si>
  <si>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</si>
  <si>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</si>
  <si>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</si>
  <si>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</si>
  <si>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</si>
  <si>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</si>
  <si>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</si>
  <si>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</si>
  <si>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</si>
  <si>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</si>
  <si>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</si>
  <si>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</si>
  <si>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</si>
  <si>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</si>
  <si>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</si>
  <si>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</si>
  <si>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</si>
  <si>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</si>
  <si>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</si>
  <si>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</si>
  <si>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</si>
  <si>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</si>
  <si>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</si>
  <si>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</si>
  <si>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</si>
  <si>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</si>
  <si>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</si>
  <si>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</si>
  <si>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</si>
  <si>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</si>
  <si>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</si>
  <si>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</si>
  <si>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</si>
  <si>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</si>
  <si>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</si>
  <si>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</si>
  <si>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</si>
  <si>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</si>
  <si>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</si>
  <si>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</si>
  <si>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</si>
  <si>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</si>
  <si>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</si>
  <si>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</si>
  <si>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</si>
  <si>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</si>
  <si>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</si>
  <si>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</si>
  <si>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</si>
  <si>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</si>
  <si>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</si>
  <si>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</si>
  <si>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</si>
  <si>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</si>
  <si>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</si>
  <si>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</si>
  <si>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</si>
  <si>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</si>
  <si>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</si>
  <si>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</si>
  <si>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</si>
  <si>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</si>
  <si>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</si>
  <si>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</si>
  <si>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</si>
  <si>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</si>
  <si>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</si>
  <si>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</si>
  <si>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</si>
  <si>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</si>
  <si>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</si>
  <si>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</si>
  <si>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</si>
  <si>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</si>
  <si>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</si>
  <si>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</si>
  <si>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</si>
  <si>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</si>
  <si>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</si>
  <si>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</si>
  <si>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</si>
  <si>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</si>
  <si>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</si>
  <si>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</si>
  <si>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</si>
  <si>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</si>
  <si>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</si>
  <si>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</si>
  <si>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</si>
  <si>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</si>
  <si>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</si>
  <si>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</si>
  <si>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</si>
  <si>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</si>
  <si>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</si>
  <si>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</si>
  <si>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</si>
  <si>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</si>
  <si>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</si>
  <si>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</si>
  <si>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</si>
  <si>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</si>
  <si>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</si>
  <si>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</si>
  <si>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</si>
  <si>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</si>
  <si>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</si>
  <si>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</si>
  <si>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</si>
  <si>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</si>
  <si>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</si>
  <si>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</si>
  <si>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</si>
  <si>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</si>
  <si>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</si>
  <si>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</si>
  <si>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</si>
  <si>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</si>
  <si>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</si>
  <si>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</si>
  <si>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</si>
  <si>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</si>
  <si>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</si>
  <si>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</si>
  <si>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</si>
  <si>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</si>
  <si>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</si>
  <si>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</si>
  <si>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</si>
  <si>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</si>
  <si>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</si>
  <si>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</si>
  <si>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</si>
  <si>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</si>
  <si>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</si>
  <si>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</si>
  <si>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</si>
  <si>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</si>
  <si>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</si>
  <si>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</si>
  <si>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</si>
  <si>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</si>
  <si>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</si>
  <si>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</si>
  <si>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</si>
  <si>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</si>
  <si>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</si>
  <si>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</si>
  <si>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</si>
  <si>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</si>
  <si>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</si>
  <si>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</si>
  <si>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</si>
  <si>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</si>
  <si>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</si>
  <si>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</si>
  <si>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</si>
  <si>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</si>
  <si>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</si>
  <si>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</si>
  <si>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</si>
  <si>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</si>
  <si>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</si>
  <si>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</si>
  <si>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</si>
  <si>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</si>
  <si>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</si>
  <si>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</si>
  <si>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</si>
  <si>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</si>
  <si>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</si>
  <si>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</si>
  <si>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</si>
  <si>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</si>
  <si>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</si>
  <si>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</si>
  <si>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</si>
  <si>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</si>
  <si>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</si>
  <si>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</si>
  <si>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</si>
  <si>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</si>
  <si>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</si>
  <si>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</si>
  <si>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</si>
  <si>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</si>
  <si>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</si>
  <si>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</si>
  <si>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</si>
  <si>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</si>
  <si>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</si>
  <si>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</si>
  <si>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</si>
  <si>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</si>
  <si>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</si>
  <si>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</si>
  <si>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</si>
  <si>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</si>
  <si>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</si>
  <si>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</si>
  <si>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</si>
  <si>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</si>
  <si>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</si>
  <si>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</si>
  <si>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</si>
  <si>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</si>
  <si>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</si>
  <si>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</si>
  <si>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</si>
  <si>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</si>
  <si>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</si>
  <si>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</si>
  <si>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</si>
  <si>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</si>
  <si>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</si>
  <si>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</si>
  <si>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</si>
  <si>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</si>
  <si>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</si>
  <si>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</si>
  <si>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</si>
  <si>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</si>
  <si>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</si>
  <si>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</si>
  <si>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</si>
  <si>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</si>
  <si>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</si>
  <si>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</si>
  <si>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</si>
  <si>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</si>
  <si>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</si>
  <si>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</si>
  <si>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</si>
  <si>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</si>
  <si>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</si>
  <si>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</si>
  <si>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</si>
  <si>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</si>
  <si>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</si>
  <si>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</si>
  <si>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</si>
  <si>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</si>
  <si>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</si>
  <si>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</si>
  <si>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</si>
  <si>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</si>
  <si>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</si>
  <si>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</si>
  <si>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</si>
  <si>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</si>
  <si>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</si>
  <si>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</si>
  <si>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</si>
  <si>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</si>
  <si>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</si>
  <si>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</si>
  <si>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</si>
  <si>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</si>
  <si>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</si>
  <si>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</si>
  <si>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</si>
  <si>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</si>
  <si>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</si>
  <si>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</si>
  <si>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</si>
  <si>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</si>
  <si>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</si>
  <si>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</si>
  <si>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</si>
  <si>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</si>
  <si>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</si>
  <si>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</si>
  <si>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</si>
  <si>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</si>
  <si>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</si>
  <si>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</si>
  <si>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</si>
  <si>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</si>
  <si>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</si>
  <si>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</si>
  <si>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</si>
  <si>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</si>
  <si>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</si>
  <si>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</si>
  <si>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</si>
  <si>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</si>
  <si>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</si>
  <si>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</si>
  <si>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</si>
  <si>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</si>
  <si>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</si>
  <si>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</si>
  <si>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</si>
  <si>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</si>
  <si>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</si>
  <si>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</si>
  <si>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</si>
  <si>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</si>
  <si>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</si>
  <si>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</si>
  <si>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</si>
  <si>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</si>
  <si>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</si>
  <si>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</si>
  <si>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</si>
  <si>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</si>
  <si>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</si>
  <si>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</si>
  <si>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</si>
  <si>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</si>
  <si>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</si>
  <si>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</si>
  <si>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</si>
  <si>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</si>
  <si>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</si>
  <si>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</si>
  <si>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</si>
  <si>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</si>
  <si>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</si>
  <si>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</si>
  <si>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</si>
  <si>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</si>
  <si>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</si>
  <si>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</si>
  <si>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</si>
  <si>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</si>
  <si>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</si>
  <si>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</si>
  <si>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</si>
  <si>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</si>
  <si>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</si>
  <si>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</si>
  <si>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</si>
  <si>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</si>
  <si>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</si>
  <si>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</si>
  <si>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</si>
  <si>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</si>
  <si>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</si>
  <si>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</si>
  <si>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</si>
  <si>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</si>
  <si>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</si>
  <si>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</si>
  <si>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</si>
  <si>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</si>
  <si>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</si>
  <si>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</si>
  <si>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</si>
  <si>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</si>
  <si>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</si>
  <si>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</si>
  <si>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</si>
  <si>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</si>
  <si>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</si>
  <si>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</si>
  <si>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</si>
  <si>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</si>
  <si>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</si>
  <si>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</si>
  <si>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</si>
  <si>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</si>
  <si>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</si>
  <si>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</si>
  <si>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</si>
  <si>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</si>
  <si>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</si>
  <si>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</si>
  <si>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</si>
  <si>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</si>
  <si>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</si>
  <si>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</si>
  <si>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</si>
  <si>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</si>
  <si>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</si>
  <si>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</si>
  <si>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</si>
  <si>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</si>
  <si>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</si>
  <si>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</si>
  <si>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</si>
  <si>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</si>
  <si>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</si>
  <si>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</si>
  <si>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</si>
  <si>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</si>
  <si>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</si>
  <si>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</si>
  <si>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</si>
  <si>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</si>
  <si>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</si>
  <si>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</si>
  <si>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</si>
  <si>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</si>
  <si>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</si>
  <si>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</si>
  <si>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</si>
  <si>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</si>
  <si>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</si>
  <si>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</si>
  <si>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</si>
  <si>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</si>
  <si>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</si>
  <si>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</si>
  <si>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</si>
  <si>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</si>
  <si>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</si>
  <si>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</si>
  <si>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</si>
  <si>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</si>
  <si>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</si>
  <si>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</si>
  <si>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</si>
  <si>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</si>
  <si>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</si>
  <si>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</si>
  <si>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</si>
  <si>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</si>
  <si>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</si>
  <si>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</si>
  <si>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</si>
  <si>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</si>
  <si>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</si>
  <si>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</si>
  <si>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</si>
  <si>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</si>
  <si>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</si>
  <si>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</si>
  <si>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</si>
  <si>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</si>
  <si>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</si>
  <si>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</si>
  <si>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</si>
  <si>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</si>
  <si>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</si>
  <si>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</si>
  <si>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</si>
  <si>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</si>
  <si>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</si>
  <si>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</si>
  <si>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</si>
  <si>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</si>
  <si>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</si>
  <si>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</si>
  <si>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</si>
  <si>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</si>
  <si>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</si>
  <si>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</si>
  <si>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</si>
  <si>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</si>
  <si>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</si>
  <si>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</si>
  <si>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</si>
  <si>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</si>
  <si>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</si>
  <si>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</si>
  <si>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</si>
  <si>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</si>
  <si>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</si>
  <si>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</si>
  <si>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</si>
  <si>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</si>
  <si>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</si>
  <si>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</si>
  <si>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</si>
  <si>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</si>
  <si>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</si>
  <si>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</si>
  <si>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</si>
  <si>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</si>
  <si>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</si>
  <si>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</si>
  <si>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</si>
  <si>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</si>
  <si>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</si>
  <si>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</si>
  <si>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</si>
  <si>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</si>
  <si>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</si>
  <si>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</si>
  <si>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</si>
  <si>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</si>
  <si>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</si>
  <si>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</si>
  <si>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</si>
  <si>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</si>
  <si>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</si>
  <si>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</si>
  <si>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</si>
  <si>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</si>
  <si>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</si>
  <si>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</si>
  <si>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</si>
  <si>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</si>
  <si>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</si>
  <si>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</si>
  <si>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</si>
  <si>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</si>
  <si>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</si>
  <si>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</si>
  <si>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</si>
  <si>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</si>
  <si>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</si>
  <si>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</si>
  <si>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</si>
  <si>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</si>
  <si>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</si>
  <si>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</si>
  <si>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</si>
  <si>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</si>
  <si>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</si>
  <si>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</si>
  <si>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</si>
  <si>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</si>
  <si>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</si>
  <si>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</si>
  <si>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</si>
  <si>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</si>
  <si>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</si>
  <si>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</si>
  <si>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</si>
  <si>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</si>
  <si>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</si>
  <si>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</si>
  <si>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</si>
  <si>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</si>
  <si>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</si>
  <si>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</si>
  <si>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</si>
  <si>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</si>
  <si>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</si>
  <si>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</si>
  <si>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</si>
  <si>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</si>
  <si>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</si>
  <si>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</si>
  <si>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</si>
  <si>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</si>
  <si>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</si>
  <si>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</si>
  <si>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</si>
  <si>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</si>
  <si>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</si>
  <si>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</si>
  <si>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</si>
  <si>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</si>
  <si>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</si>
  <si>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</si>
  <si>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</si>
  <si>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</si>
  <si>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</si>
  <si>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</si>
  <si>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</si>
  <si>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</si>
  <si>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</si>
  <si>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</si>
  <si>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</si>
  <si>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</si>
  <si>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</si>
  <si>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</si>
  <si>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</si>
  <si>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</si>
  <si>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</si>
  <si>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</si>
  <si>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</si>
  <si>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</si>
  <si>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</si>
  <si>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</si>
  <si>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</si>
  <si>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</si>
  <si>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</si>
  <si>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</si>
  <si>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</si>
  <si>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</si>
  <si>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</si>
  <si>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</si>
  <si>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</si>
  <si>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</si>
  <si>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</si>
  <si>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</si>
  <si>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</si>
  <si>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</si>
  <si>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</si>
  <si>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</si>
  <si>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</si>
  <si>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</si>
  <si>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</si>
  <si>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</si>
  <si>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</si>
  <si>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</si>
  <si>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</si>
  <si>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</si>
  <si>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</si>
  <si>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</si>
  <si>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</si>
  <si>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</si>
  <si>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</si>
  <si>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</si>
  <si>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</si>
  <si>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</si>
  <si>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</si>
  <si>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</si>
  <si>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</si>
  <si>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</si>
  <si>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</si>
  <si>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</si>
  <si>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</si>
  <si>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</si>
  <si>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</si>
  <si>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</si>
  <si>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</si>
  <si>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</si>
  <si>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</si>
  <si>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</si>
  <si>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</si>
  <si>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</si>
  <si>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</si>
  <si>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</si>
  <si>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</si>
  <si>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</si>
  <si>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</si>
  <si>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</si>
  <si>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</si>
  <si>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</si>
  <si>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</si>
  <si>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</si>
  <si>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</si>
  <si>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</si>
  <si>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</si>
  <si>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</si>
  <si>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</si>
  <si>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</si>
  <si>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</si>
  <si>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</si>
  <si>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</si>
  <si>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</si>
  <si>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</si>
  <si>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</si>
  <si>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</si>
  <si>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</si>
  <si>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</si>
  <si>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</si>
  <si>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</si>
  <si>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</si>
  <si>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</si>
  <si>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</si>
  <si>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</si>
  <si>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</si>
  <si>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</si>
  <si>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</si>
  <si>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</si>
  <si>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</si>
  <si>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</si>
  <si>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</si>
  <si>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</si>
  <si>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</si>
  <si>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</si>
  <si>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</si>
  <si>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</si>
  <si>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</si>
  <si>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</si>
  <si>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</si>
  <si>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</si>
  <si>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</si>
  <si>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</si>
  <si>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</si>
  <si>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</si>
  <si>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</si>
  <si>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</si>
  <si>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</si>
  <si>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</si>
  <si>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</si>
  <si>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</si>
  <si>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</si>
  <si>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</si>
  <si>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</si>
  <si>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</si>
  <si>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</si>
  <si>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</si>
  <si>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</si>
  <si>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</si>
  <si>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</si>
  <si>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</si>
  <si>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</si>
  <si>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</si>
  <si>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</si>
  <si>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</si>
  <si>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</si>
  <si>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</si>
  <si>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</si>
  <si>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</si>
  <si>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</si>
  <si>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</si>
  <si>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</si>
  <si>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</si>
  <si>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</si>
  <si>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</si>
  <si>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</si>
  <si>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</si>
  <si>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</si>
  <si>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</si>
  <si>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</si>
  <si>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</si>
  <si>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</si>
  <si>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</si>
  <si>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</si>
  <si>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</si>
  <si>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</si>
  <si>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</si>
  <si>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</si>
  <si>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</si>
  <si>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</si>
  <si>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</si>
  <si>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</si>
  <si>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</si>
  <si>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</si>
  <si>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</si>
  <si>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</si>
  <si>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</si>
  <si>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</si>
  <si>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</si>
  <si>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</si>
  <si>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</si>
  <si>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</si>
  <si>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</si>
  <si>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</si>
  <si>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</si>
  <si>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</si>
  <si>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</si>
  <si>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</si>
  <si>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</si>
  <si>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</si>
  <si>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</si>
  <si>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</si>
  <si>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</si>
  <si>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</si>
  <si>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</si>
  <si>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</si>
  <si>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</si>
  <si>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</si>
  <si>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</si>
  <si>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</si>
  <si>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</si>
  <si>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</si>
  <si>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</si>
  <si>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</si>
  <si>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</si>
  <si>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</si>
  <si>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</si>
  <si>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</si>
  <si>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</si>
  <si>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</si>
  <si>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</si>
  <si>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</si>
  <si>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</si>
  <si>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</si>
  <si>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</si>
  <si>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</si>
  <si>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</si>
  <si>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</si>
  <si>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</si>
  <si>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</si>
  <si>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</si>
  <si>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</si>
  <si>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</si>
  <si>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</si>
  <si>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</si>
  <si>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</si>
  <si>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</si>
  <si>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</si>
  <si>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</si>
  <si>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</si>
  <si>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</si>
  <si>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</si>
  <si>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</si>
  <si>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</si>
  <si>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</si>
  <si>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</si>
  <si>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</si>
  <si>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</si>
  <si>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</si>
  <si>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</si>
  <si>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</si>
  <si>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</si>
  <si>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</si>
  <si>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</si>
  <si>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</si>
  <si>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</si>
  <si>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</si>
  <si>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</si>
  <si>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</si>
  <si>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</si>
  <si>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</si>
  <si>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</si>
  <si>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</si>
  <si>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</si>
  <si>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</si>
  <si>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</si>
  <si>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</si>
  <si>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</si>
  <si>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</si>
  <si>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</si>
  <si>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</si>
  <si>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</si>
  <si>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</si>
  <si>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</si>
  <si>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</si>
  <si>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</si>
  <si>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</si>
  <si>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</si>
  <si>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</si>
  <si>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</si>
  <si>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</si>
  <si>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</si>
  <si>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</si>
  <si>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</si>
  <si>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</si>
  <si>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</si>
  <si>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</si>
  <si>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</si>
  <si>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</si>
  <si>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</si>
  <si>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</si>
  <si>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</si>
  <si>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</si>
  <si>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</si>
  <si>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</si>
  <si>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</si>
  <si>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</si>
  <si>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</si>
  <si>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</si>
  <si>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</si>
  <si>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</si>
  <si>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</si>
  <si>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</si>
  <si>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</si>
  <si>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</si>
  <si>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</si>
  <si>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</si>
  <si>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</si>
  <si>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</si>
  <si>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</si>
  <si>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</si>
  <si>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</si>
  <si>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</si>
  <si>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</si>
  <si>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</si>
  <si>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</si>
  <si>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</si>
  <si>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</si>
  <si>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</si>
  <si>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</si>
  <si>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</si>
  <si>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</si>
  <si>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</si>
  <si>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</si>
  <si>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</si>
  <si>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</si>
  <si>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</si>
  <si>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</si>
  <si>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</si>
  <si>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</si>
  <si>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</si>
  <si>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</si>
  <si>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</si>
  <si>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</si>
  <si>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</si>
  <si>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</si>
  <si>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</si>
  <si>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</si>
  <si>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</si>
  <si>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</si>
  <si>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</si>
  <si>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</si>
  <si>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</si>
  <si>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</si>
  <si>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</si>
  <si>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</si>
  <si>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</si>
  <si>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</si>
  <si>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</si>
  <si>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</si>
  <si>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</si>
  <si>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</si>
  <si>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</si>
  <si>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</si>
  <si>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</si>
  <si>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</si>
  <si>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</si>
  <si>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</si>
  <si>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</si>
  <si>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</si>
  <si>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</si>
  <si>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</si>
  <si>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</si>
  <si>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</si>
  <si>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</si>
  <si>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</si>
  <si>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</si>
  <si>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</si>
  <si>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</si>
  <si>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</si>
  <si>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</si>
  <si>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</si>
  <si>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</si>
  <si>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</si>
  <si>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</si>
  <si>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</si>
  <si>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</si>
  <si>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</si>
  <si>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</si>
  <si>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</si>
  <si>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</si>
  <si>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</si>
  <si>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</si>
  <si>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</si>
  <si>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</si>
  <si>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</si>
  <si>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</si>
  <si>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</si>
  <si>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</si>
  <si>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</si>
  <si>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</si>
  <si>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</si>
  <si>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</si>
  <si>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</si>
  <si>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</si>
  <si>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</si>
  <si>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</si>
  <si>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</si>
  <si>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</si>
  <si>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</si>
  <si>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</si>
  <si>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</si>
  <si>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</si>
  <si>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</si>
  <si>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</si>
  <si>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</si>
  <si>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</si>
  <si>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</si>
  <si>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</si>
  <si>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</si>
  <si>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</si>
  <si>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</si>
  <si>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</si>
  <si>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</si>
  <si>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</si>
  <si>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</si>
  <si>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</si>
  <si>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</si>
  <si>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</si>
  <si>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</si>
  <si>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</si>
  <si>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</si>
  <si>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</si>
  <si>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</si>
  <si>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</si>
  <si>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</si>
  <si>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</si>
  <si>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</si>
  <si>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</si>
  <si>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</si>
  <si>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</si>
  <si>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</si>
  <si>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</si>
  <si>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</si>
  <si>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</si>
  <si>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</si>
  <si>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</si>
  <si>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</si>
  <si>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</si>
  <si>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</si>
  <si>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</si>
  <si>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</si>
  <si>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</si>
  <si>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</si>
  <si>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</si>
  <si>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</si>
  <si>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</si>
  <si>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</si>
  <si>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</si>
  <si>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</si>
  <si>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</si>
  <si>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</si>
  <si>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</si>
  <si>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</si>
  <si>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</si>
  <si>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</si>
  <si>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</si>
  <si>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</si>
  <si>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</si>
  <si>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</si>
  <si>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</si>
  <si>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</si>
  <si>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</si>
  <si>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</si>
  <si>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</si>
  <si>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</si>
  <si>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</si>
  <si>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</si>
  <si>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</si>
  <si>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</si>
  <si>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</si>
  <si>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</si>
  <si>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</si>
  <si>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</si>
  <si>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</si>
  <si>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</si>
  <si>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</si>
  <si>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</si>
  <si>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</si>
  <si>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</si>
  <si>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</si>
  <si>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</si>
  <si>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</si>
  <si>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</si>
  <si>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</si>
  <si>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</si>
  <si>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</si>
  <si>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</si>
  <si>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</si>
  <si>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</si>
  <si>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</si>
  <si>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</si>
  <si>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</si>
  <si>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</si>
  <si>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</si>
  <si>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</si>
  <si>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</si>
  <si>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</si>
  <si>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</si>
  <si>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</si>
  <si>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</si>
  <si>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</si>
  <si>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</si>
  <si>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</si>
  <si>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</si>
  <si>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</si>
  <si>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</si>
  <si>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</si>
  <si>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</si>
  <si>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</si>
  <si>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</si>
  <si>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</si>
  <si>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</si>
  <si>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</si>
  <si>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</si>
  <si>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</si>
  <si>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</si>
  <si>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</si>
  <si>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</si>
  <si>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</si>
  <si>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</si>
  <si>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</si>
  <si>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</si>
  <si>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</si>
  <si>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</si>
  <si>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</si>
  <si>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</si>
  <si>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</si>
  <si>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</si>
  <si>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</si>
  <si>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</si>
  <si>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</si>
  <si>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</si>
  <si>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</si>
  <si>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</si>
  <si>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</si>
  <si>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</si>
  <si>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</si>
  <si>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</si>
  <si>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</si>
  <si>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</si>
  <si>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</si>
  <si>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</si>
  <si>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</si>
  <si>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</si>
  <si>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</si>
  <si>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</si>
  <si>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</si>
  <si>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</si>
  <si>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</si>
  <si>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</si>
  <si>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</si>
  <si>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</si>
  <si>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</si>
  <si>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</si>
  <si>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</si>
  <si>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</si>
  <si>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</si>
  <si>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</si>
  <si>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</si>
  <si>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</si>
  <si>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</si>
  <si>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</si>
  <si>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</si>
  <si>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</si>
  <si>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</si>
  <si>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</si>
  <si>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</si>
  <si>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</si>
  <si>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</si>
  <si>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</si>
  <si>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</si>
  <si>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</si>
  <si>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</si>
  <si>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</si>
  <si>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</si>
  <si>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</si>
  <si>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</si>
  <si>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</si>
  <si>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</si>
  <si>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</si>
  <si>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</si>
  <si>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</si>
  <si>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</si>
  <si>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</si>
  <si>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</si>
  <si>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</si>
  <si>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</si>
  <si>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</si>
  <si>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</si>
  <si>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</si>
  <si>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</si>
  <si>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</si>
  <si>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</si>
  <si>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</si>
  <si>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</si>
  <si>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</si>
  <si>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</si>
  <si>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</si>
  <si>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</si>
  <si>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</si>
  <si>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</si>
  <si>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</si>
  <si>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</si>
  <si>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</si>
  <si>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</si>
  <si>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</si>
  <si>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</si>
  <si>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</si>
  <si>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</si>
  <si>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</si>
  <si>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</si>
  <si>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</si>
  <si>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</si>
  <si>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</si>
  <si>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</si>
  <si>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</si>
  <si>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</si>
  <si>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</si>
  <si>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</si>
  <si>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</si>
  <si>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</si>
  <si>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</si>
  <si>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</si>
  <si>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</si>
  <si>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</si>
  <si>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</si>
  <si>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</si>
  <si>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</si>
  <si>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</si>
  <si>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</si>
  <si>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</si>
  <si>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</si>
  <si>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</si>
  <si>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</si>
  <si>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</si>
  <si>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</si>
  <si>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</si>
  <si>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</si>
  <si>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</si>
  <si>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</si>
  <si>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</si>
  <si>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</si>
  <si>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</si>
  <si>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</si>
  <si>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</si>
  <si>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</si>
  <si>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</si>
  <si>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</si>
  <si>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</si>
  <si>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</si>
  <si>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</si>
  <si>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</si>
  <si>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</si>
  <si>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</si>
  <si>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</si>
  <si>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</si>
  <si>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</si>
  <si>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</si>
  <si>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</si>
  <si>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</si>
  <si>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</si>
  <si>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</si>
  <si>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</si>
  <si>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</si>
  <si>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</si>
  <si>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</si>
  <si>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</si>
  <si>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</si>
  <si>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</si>
  <si>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</si>
  <si>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</si>
  <si>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</si>
  <si>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</si>
  <si>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</si>
  <si>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</si>
  <si>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</si>
  <si>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</si>
  <si>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</si>
  <si>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</si>
  <si>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</si>
  <si>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</si>
  <si>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</si>
  <si>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</si>
  <si>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</si>
  <si>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</si>
  <si>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</si>
  <si>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</si>
  <si>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</si>
  <si>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</si>
  <si>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</si>
  <si>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</si>
  <si>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</si>
  <si>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</si>
  <si>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</si>
  <si>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</si>
  <si>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</si>
  <si>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</si>
  <si>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</si>
  <si>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</si>
  <si>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</si>
  <si>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</si>
  <si>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</si>
  <si>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</si>
  <si>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</si>
  <si>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</si>
  <si>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</si>
  <si>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</si>
  <si>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</si>
  <si>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</si>
  <si>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</si>
  <si>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</si>
  <si>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</si>
  <si>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</si>
  <si>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</si>
  <si>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</si>
  <si>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</si>
  <si>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</si>
  <si>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</si>
  <si>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</si>
  <si>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</si>
  <si>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</si>
  <si>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</si>
  <si>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</si>
  <si>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</si>
  <si>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</si>
  <si>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</si>
  <si>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</si>
  <si>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</si>
  <si>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</si>
  <si>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</si>
  <si>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</si>
  <si>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</si>
  <si>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</si>
  <si>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</si>
  <si>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</si>
  <si>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</si>
  <si>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</si>
  <si>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</si>
  <si>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</si>
  <si>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</si>
  <si>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</si>
  <si>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</si>
  <si>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</si>
  <si>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</si>
  <si>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</si>
  <si>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</si>
  <si>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</si>
  <si>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</si>
  <si>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</si>
  <si>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</si>
  <si>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</si>
  <si>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</si>
  <si>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</si>
  <si>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</si>
  <si>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</si>
  <si>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</si>
  <si>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</si>
  <si>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</si>
  <si>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</si>
  <si>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</si>
  <si>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</si>
  <si>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</si>
  <si>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</si>
  <si>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</si>
  <si>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</si>
  <si>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</si>
  <si>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</si>
  <si>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</si>
  <si>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</si>
  <si>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</si>
  <si>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</si>
  <si>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</si>
  <si>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</si>
  <si>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</si>
  <si>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</si>
  <si>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</si>
  <si>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</si>
  <si>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</si>
  <si>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</si>
  <si>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</si>
  <si>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</si>
  <si>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</si>
  <si>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</si>
  <si>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</si>
  <si>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</si>
  <si>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</si>
  <si>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</si>
  <si>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</si>
  <si>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</si>
  <si>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</si>
  <si>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</si>
  <si>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</si>
  <si>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</si>
  <si>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</si>
  <si>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</si>
  <si>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</si>
  <si>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</si>
  <si>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</si>
  <si>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</si>
  <si>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</si>
  <si>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</si>
  <si>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</si>
  <si>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</si>
  <si>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</si>
  <si>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</si>
  <si>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</si>
  <si>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</si>
  <si>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</si>
  <si>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</si>
  <si>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</si>
  <si>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</si>
  <si>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</si>
  <si>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</si>
  <si>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</si>
  <si>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</si>
  <si>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</si>
  <si>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</si>
  <si>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</si>
  <si>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</si>
  <si>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</si>
  <si>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</si>
  <si>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</si>
  <si>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</si>
  <si>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</si>
  <si>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</si>
  <si>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</si>
  <si>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</si>
  <si>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</si>
  <si>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</si>
  <si>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</si>
  <si>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</si>
  <si>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</si>
  <si>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</si>
  <si>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</si>
  <si>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</si>
  <si>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</si>
  <si>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</si>
  <si>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</si>
  <si>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</si>
  <si>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</si>
  <si>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</si>
  <si>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</si>
  <si>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</si>
  <si>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</si>
  <si>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</si>
  <si>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</si>
  <si>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</si>
  <si>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</si>
  <si>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</si>
  <si>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</si>
  <si>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</si>
  <si>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</si>
  <si>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</si>
  <si>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</si>
  <si>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</si>
  <si>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</si>
  <si>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</si>
  <si>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</si>
  <si>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</si>
  <si>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</si>
  <si>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</si>
  <si>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</si>
  <si>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</si>
  <si>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</si>
  <si>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</si>
  <si>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</si>
  <si>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</si>
  <si>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</si>
  <si>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</si>
  <si>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</si>
  <si>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</si>
  <si>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</si>
  <si>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</si>
  <si>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</si>
  <si>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</si>
  <si>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</si>
  <si>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</si>
  <si>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</si>
  <si>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</si>
  <si>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</si>
  <si>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</si>
  <si>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</si>
  <si>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</si>
  <si>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</si>
  <si>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</si>
  <si>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</si>
  <si>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</si>
  <si>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</si>
  <si>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</si>
  <si>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</si>
  <si>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</si>
  <si>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</si>
  <si>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</si>
  <si>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</si>
  <si>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</si>
  <si>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</si>
  <si>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</si>
  <si>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</si>
  <si>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</si>
  <si>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</si>
  <si>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</si>
  <si>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</si>
  <si>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</si>
  <si>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</si>
  <si>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</si>
  <si>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</si>
  <si>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</si>
  <si>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</si>
  <si>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</si>
  <si>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</si>
  <si>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</si>
  <si>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</si>
  <si>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</si>
  <si>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</si>
  <si>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</si>
  <si>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</si>
  <si>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</si>
  <si>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</si>
  <si>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</si>
  <si>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</si>
  <si>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</si>
  <si>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</si>
  <si>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</si>
  <si>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</si>
  <si>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</si>
  <si>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</si>
  <si>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</si>
  <si>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</si>
  <si>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</si>
  <si>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</si>
  <si>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</si>
  <si>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</si>
  <si>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</si>
  <si>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</si>
  <si>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</si>
  <si>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</si>
  <si>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</si>
  <si>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</si>
  <si>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</si>
  <si>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</si>
  <si>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</si>
  <si>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</si>
  <si>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</si>
  <si>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</si>
  <si>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</si>
  <si>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</si>
  <si>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</si>
  <si>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</si>
  <si>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</si>
  <si>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</si>
  <si>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</si>
  <si>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</si>
  <si>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</si>
  <si>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</si>
  <si>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</si>
  <si>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</si>
  <si>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</si>
  <si>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</si>
  <si>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</si>
  <si>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</si>
  <si>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</si>
  <si>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</si>
  <si>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</si>
  <si>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</si>
  <si>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</si>
  <si>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</si>
  <si>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</si>
  <si>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</si>
  <si>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</si>
  <si>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</si>
  <si>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</si>
  <si>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</si>
  <si>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</si>
  <si>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</si>
  <si>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</si>
  <si>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</si>
  <si>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</si>
  <si>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</si>
  <si>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</si>
  <si>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</si>
  <si>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</si>
  <si>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</si>
  <si>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</si>
  <si>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</si>
  <si>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</si>
  <si>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</si>
  <si>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</si>
  <si>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</si>
  <si>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</si>
  <si>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</si>
  <si>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</si>
  <si>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</si>
  <si>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</si>
  <si>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</si>
  <si>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</si>
  <si>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</si>
  <si>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</si>
  <si>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</si>
  <si>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</si>
  <si>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</si>
  <si>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</si>
  <si>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</si>
  <si>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</si>
  <si>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</si>
  <si>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</si>
  <si>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</si>
  <si>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</si>
  <si>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</si>
  <si>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</si>
  <si>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</si>
  <si>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</si>
  <si>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</si>
  <si>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</si>
  <si>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</si>
  <si>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</si>
  <si>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</si>
  <si>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</si>
  <si>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</si>
  <si>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</si>
  <si>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</si>
  <si>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</si>
  <si>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</si>
  <si>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</si>
  <si>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</si>
  <si>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</si>
  <si>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</si>
  <si>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</si>
  <si>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</si>
  <si>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</si>
  <si>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</si>
  <si>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</si>
  <si>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</si>
  <si>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</si>
  <si>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</si>
  <si>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</si>
  <si>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</si>
  <si>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</si>
  <si>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</si>
  <si>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</si>
  <si>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</si>
  <si>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</si>
  <si>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</si>
  <si>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</si>
  <si>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</si>
  <si>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</si>
  <si>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</si>
  <si>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</si>
  <si>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</si>
  <si>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</si>
  <si>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</si>
  <si>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</si>
  <si>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</si>
  <si>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</si>
  <si>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</si>
  <si>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</si>
  <si>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</si>
  <si>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</si>
  <si>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</si>
  <si>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</si>
  <si>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</si>
  <si>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</si>
  <si>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</si>
  <si>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</si>
  <si>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</si>
  <si>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</si>
  <si>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</si>
  <si>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</si>
  <si>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</si>
  <si>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</si>
  <si>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</si>
  <si>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</si>
  <si>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</si>
  <si>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</si>
  <si>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</si>
  <si>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</si>
  <si>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</si>
  <si>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</si>
  <si>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</si>
  <si>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</si>
  <si>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</si>
  <si>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</si>
  <si>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</si>
  <si>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</si>
  <si>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</si>
  <si>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</si>
  <si>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</si>
  <si>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</si>
  <si>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</si>
  <si>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</si>
  <si>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</si>
  <si>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</si>
  <si>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</si>
  <si>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</si>
  <si>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</si>
  <si>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</si>
  <si>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</si>
  <si>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</si>
  <si>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</si>
  <si>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</si>
  <si>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</si>
  <si>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</si>
  <si>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</si>
  <si>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</si>
  <si>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</si>
  <si>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</si>
  <si>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</si>
  <si>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</si>
  <si>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</si>
  <si>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</si>
  <si>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</si>
  <si>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</si>
  <si>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</si>
  <si>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</si>
  <si>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</si>
  <si>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</si>
  <si>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</si>
  <si>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</si>
  <si>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</si>
  <si>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</si>
  <si>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</si>
  <si>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</si>
  <si>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</si>
  <si>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</si>
  <si>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</si>
  <si>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</si>
  <si>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</si>
  <si>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</si>
  <si>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</si>
  <si>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</si>
  <si>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</si>
  <si>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</si>
  <si>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</si>
  <si>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</si>
  <si>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</si>
  <si>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</si>
  <si>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</si>
  <si>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</si>
  <si>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</si>
  <si>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</si>
  <si>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</si>
  <si>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</si>
  <si>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</si>
  <si>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</si>
  <si>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</si>
  <si>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</si>
  <si>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</si>
  <si>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</si>
  <si>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</si>
  <si>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</si>
  <si>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</si>
  <si>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</si>
  <si>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</si>
  <si>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</si>
  <si>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</si>
  <si>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</si>
  <si>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</si>
  <si>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</si>
  <si>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</si>
  <si>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</si>
  <si>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</si>
  <si>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</si>
  <si>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</si>
  <si>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</si>
  <si>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</si>
  <si>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</si>
  <si>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</si>
  <si>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</si>
  <si>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</si>
  <si>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</si>
  <si>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</si>
  <si>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</si>
  <si>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</si>
  <si>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</si>
  <si>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</si>
  <si>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</si>
  <si>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</si>
  <si>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</si>
  <si>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</si>
  <si>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</si>
  <si>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</si>
  <si>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</si>
  <si>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</si>
  <si>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</si>
  <si>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</si>
  <si>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</si>
  <si>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</si>
  <si>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</si>
  <si>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</si>
  <si>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</si>
  <si>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</si>
  <si>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</si>
  <si>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</si>
  <si>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</si>
  <si>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</si>
  <si>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</si>
  <si>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</si>
  <si>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</si>
  <si>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</si>
  <si>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</si>
  <si>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</si>
  <si>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</si>
  <si>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</si>
  <si>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</si>
  <si>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</si>
  <si>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</si>
  <si>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</si>
  <si>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</si>
  <si>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</si>
  <si>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</si>
  <si>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</si>
  <si>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</si>
  <si>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</si>
  <si>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</si>
  <si>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</si>
  <si>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</si>
  <si>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</si>
  <si>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</si>
  <si>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</si>
  <si>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</si>
  <si>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</si>
  <si>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</si>
  <si>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</si>
  <si>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</si>
  <si>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</si>
  <si>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</si>
  <si>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</si>
  <si>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</si>
  <si>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</si>
  <si>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</si>
  <si>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</si>
  <si>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</si>
  <si>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</si>
  <si>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</si>
  <si>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</si>
  <si>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</si>
  <si>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</si>
  <si>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</si>
  <si>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</si>
  <si>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</si>
  <si>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</si>
  <si>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</si>
  <si>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</si>
  <si>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</si>
  <si>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</si>
  <si>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</si>
  <si>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</si>
  <si>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</si>
  <si>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</si>
  <si>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</si>
  <si>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</si>
  <si>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</si>
  <si>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</si>
  <si>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</si>
  <si>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</si>
  <si>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</si>
  <si>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</si>
  <si>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</si>
  <si>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</si>
  <si>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</si>
  <si>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</si>
  <si>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</si>
  <si>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</si>
  <si>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</si>
  <si>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</si>
  <si>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</si>
  <si>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</si>
  <si>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</si>
  <si>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</si>
  <si>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</si>
  <si>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</si>
  <si>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</si>
  <si>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</si>
  <si>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</si>
  <si>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</si>
  <si>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</si>
  <si>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</si>
  <si>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</si>
  <si>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</si>
  <si>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</si>
  <si>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</si>
  <si>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</si>
  <si>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</si>
  <si>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</si>
  <si>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</si>
  <si>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</si>
  <si>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</si>
  <si>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</si>
  <si>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</si>
  <si>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</si>
  <si>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</si>
  <si>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</si>
  <si>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</si>
  <si>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</si>
  <si>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</si>
  <si>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</si>
  <si>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</si>
  <si>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</si>
  <si>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</si>
  <si>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</si>
  <si>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</si>
  <si>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</si>
  <si>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</si>
  <si>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</si>
  <si>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</si>
  <si>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</si>
  <si>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</si>
  <si>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</si>
  <si>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</si>
  <si>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</si>
  <si>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</si>
  <si>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</si>
  <si>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</si>
  <si>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</si>
  <si>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</si>
  <si>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</si>
  <si>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</si>
  <si>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</si>
  <si>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</si>
  <si>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</si>
  <si>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</si>
  <si>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</si>
  <si>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</si>
  <si>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</si>
  <si>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</si>
  <si>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</si>
  <si>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</si>
  <si>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</si>
  <si>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</si>
  <si>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</si>
  <si>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</si>
  <si>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</si>
  <si>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</si>
  <si>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</si>
  <si>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</si>
  <si>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</si>
  <si>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</si>
  <si>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</si>
  <si>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</si>
  <si>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</si>
  <si>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</si>
  <si>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</si>
  <si>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</si>
  <si>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</si>
  <si>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</si>
  <si>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</si>
  <si>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</si>
  <si>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</si>
  <si>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</si>
  <si>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</si>
  <si>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</si>
  <si>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</si>
  <si>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</si>
  <si>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</si>
  <si>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</si>
  <si>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</si>
  <si>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</si>
  <si>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</si>
  <si>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</si>
  <si>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</si>
  <si>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</si>
  <si>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</si>
  <si>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</si>
  <si>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</si>
  <si>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</si>
  <si>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</si>
  <si>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</si>
  <si>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</si>
  <si>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</si>
  <si>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</si>
  <si>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</si>
  <si>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</si>
  <si>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</si>
  <si>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</si>
  <si>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</si>
  <si>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</si>
  <si>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</si>
  <si>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</si>
  <si>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</si>
  <si>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</si>
  <si>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</si>
  <si>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</si>
  <si>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</si>
  <si>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</si>
  <si>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</si>
  <si>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</si>
  <si>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</si>
  <si>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</si>
  <si>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</si>
  <si>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</si>
  <si>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</si>
  <si>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</si>
  <si>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</si>
  <si>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</si>
  <si>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</si>
  <si>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</si>
  <si>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</si>
  <si>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</si>
  <si>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</si>
  <si>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</si>
  <si>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</si>
  <si>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</si>
  <si>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</si>
  <si>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</si>
  <si>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</si>
  <si>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</si>
  <si>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</si>
  <si>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</si>
  <si>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</si>
  <si>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</si>
  <si>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</si>
  <si>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</si>
  <si>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</si>
  <si>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</si>
  <si>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</si>
  <si>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</si>
  <si>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</si>
  <si>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</si>
  <si>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</si>
  <si>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</si>
  <si>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</si>
  <si>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</si>
  <si>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</si>
  <si>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</si>
  <si>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</si>
  <si>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</si>
  <si>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</si>
  <si>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</si>
  <si>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</si>
  <si>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</si>
  <si>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</si>
  <si>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</si>
  <si>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</si>
  <si>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</si>
  <si>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</si>
  <si>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</si>
  <si>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</si>
  <si>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</si>
  <si>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</si>
  <si>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</si>
  <si>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</si>
  <si>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</si>
  <si>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</si>
  <si>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</si>
  <si>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</si>
  <si>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</si>
  <si>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</si>
  <si>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</si>
  <si>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</si>
  <si>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</si>
  <si>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</si>
  <si>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</si>
  <si>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</si>
  <si>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</si>
  <si>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</si>
  <si>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</si>
  <si>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</si>
  <si>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</si>
  <si>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</si>
  <si>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</si>
  <si>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</si>
  <si>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</si>
  <si>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</si>
  <si>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</si>
  <si>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</si>
  <si>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</si>
  <si>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</si>
  <si>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</si>
  <si>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</si>
  <si>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</si>
  <si>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</si>
  <si>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</si>
  <si>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</si>
  <si>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</si>
  <si>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</si>
  <si>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</si>
  <si>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</si>
  <si>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</si>
  <si>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</si>
  <si>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</si>
  <si>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</si>
  <si>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</si>
  <si>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</si>
  <si>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</si>
  <si>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</si>
  <si>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</si>
  <si>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</si>
  <si>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</si>
  <si>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</si>
  <si>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</si>
  <si>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</si>
  <si>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</si>
  <si>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</si>
  <si>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</si>
  <si>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</si>
  <si>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</si>
  <si>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</si>
  <si>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</si>
  <si>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</si>
  <si>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</si>
  <si>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</si>
  <si>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</si>
  <si>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</si>
  <si>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</si>
  <si>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</si>
  <si>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</si>
  <si>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</si>
  <si>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</si>
  <si>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</si>
  <si>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</si>
  <si>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</si>
  <si>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</si>
  <si>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</si>
  <si>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</si>
  <si>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</si>
  <si>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</si>
  <si>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</si>
  <si>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</si>
  <si>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</si>
  <si>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</si>
  <si>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</si>
  <si>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</si>
  <si>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</si>
  <si>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</si>
  <si>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</si>
  <si>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</si>
  <si>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</si>
  <si>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</si>
  <si>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</si>
  <si>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</si>
  <si>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</si>
  <si>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</si>
  <si>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</si>
  <si>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</si>
  <si>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</si>
  <si>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</si>
  <si>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</si>
  <si>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</si>
  <si>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</si>
  <si>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</si>
  <si>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</si>
  <si>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</si>
  <si>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</si>
  <si>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</si>
  <si>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</si>
  <si>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</si>
  <si>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</si>
  <si>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</si>
  <si>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</si>
  <si>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</si>
  <si>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</si>
  <si>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</si>
  <si>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</si>
  <si>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</si>
  <si>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</si>
  <si>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</si>
  <si>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</si>
  <si>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</si>
  <si>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</si>
  <si>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</si>
  <si>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</si>
  <si>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</si>
  <si>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</si>
  <si>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</si>
  <si>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</si>
  <si>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</si>
  <si>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</si>
  <si>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</si>
  <si>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</si>
  <si>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</si>
  <si>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</si>
  <si>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</si>
  <si>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</si>
  <si>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</si>
  <si>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</si>
  <si>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</si>
  <si>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</si>
  <si>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</si>
  <si>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</si>
  <si>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</si>
  <si>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</si>
  <si>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</si>
  <si>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</si>
  <si>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</si>
  <si>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</si>
  <si>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</si>
  <si>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</si>
  <si>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</si>
  <si>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</si>
  <si>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</si>
  <si>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</si>
  <si>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</si>
  <si>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</si>
  <si>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</si>
  <si>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</si>
  <si>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</si>
  <si>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</si>
  <si>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</si>
  <si>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</si>
  <si>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</si>
  <si>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</si>
  <si>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</si>
  <si>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</si>
  <si>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</si>
  <si>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</si>
  <si>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</si>
  <si>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</si>
  <si>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</si>
  <si>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</si>
  <si>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</si>
  <si>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</si>
  <si>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</si>
  <si>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</si>
  <si>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</si>
  <si>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</si>
  <si>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</si>
  <si>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</si>
  <si>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</si>
  <si>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</si>
  <si>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</si>
  <si>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</si>
  <si>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</si>
  <si>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</si>
  <si>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</si>
  <si>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</si>
  <si>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</si>
  <si>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</si>
  <si>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</si>
  <si>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</si>
  <si>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</si>
  <si>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</si>
  <si>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</si>
  <si>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</si>
  <si>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</si>
  <si>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</si>
  <si>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</si>
  <si>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</si>
  <si>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</si>
  <si>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</si>
  <si>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</si>
  <si>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</si>
  <si>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</si>
  <si>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</si>
  <si>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</si>
  <si>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</si>
  <si>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</si>
  <si>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</si>
  <si>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</si>
  <si>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</si>
  <si>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</si>
  <si>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</si>
  <si>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</si>
  <si>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</si>
  <si>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</si>
  <si>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</si>
  <si>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</si>
  <si>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</si>
  <si>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</si>
  <si>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</si>
  <si>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</si>
  <si>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</si>
  <si>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</si>
  <si>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</si>
  <si>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</si>
  <si>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</si>
  <si>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</si>
  <si>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</si>
  <si>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</si>
  <si>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</si>
  <si>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</si>
  <si>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</si>
  <si>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</si>
  <si>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</si>
  <si>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</si>
  <si>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</si>
  <si>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</si>
  <si>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</si>
  <si>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</si>
  <si>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</si>
  <si>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</si>
  <si>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</si>
  <si>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</si>
  <si>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</si>
  <si>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</si>
  <si>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</si>
  <si>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</si>
  <si>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</si>
  <si>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</si>
  <si>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</si>
  <si>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</si>
  <si>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</si>
  <si>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</si>
  <si>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</si>
  <si>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</si>
  <si>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</si>
  <si>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</si>
  <si>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</si>
  <si>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</si>
  <si>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</si>
  <si>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</si>
  <si>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</si>
  <si>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</si>
  <si>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</si>
  <si>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</si>
  <si>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</si>
  <si>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</si>
  <si>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</si>
  <si>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</si>
  <si>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</si>
  <si>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</si>
  <si>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</si>
  <si>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</si>
  <si>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</si>
  <si>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</si>
  <si>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</si>
  <si>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</si>
  <si>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</si>
  <si>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</si>
  <si>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</si>
  <si>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</si>
  <si>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</si>
  <si>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</si>
  <si>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</si>
  <si>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</si>
  <si>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</si>
  <si>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</si>
  <si>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</si>
  <si>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</si>
  <si>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</si>
  <si>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</si>
  <si>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</si>
  <si>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</si>
  <si>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</si>
  <si>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</si>
  <si>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</si>
  <si>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</si>
  <si>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</si>
  <si>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</si>
  <si>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</si>
  <si>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</si>
  <si>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</si>
  <si>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</si>
  <si>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</si>
  <si>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</si>
  <si>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</si>
  <si>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</si>
  <si>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</si>
  <si>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</si>
  <si>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</si>
  <si>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</si>
  <si>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</si>
  <si>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</si>
  <si>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</si>
  <si>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</si>
  <si>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</si>
  <si>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</si>
  <si>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</si>
  <si>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</si>
  <si>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</si>
  <si>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</si>
  <si>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</si>
  <si>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</si>
  <si>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</si>
  <si>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</si>
  <si>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</si>
  <si>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</si>
  <si>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</si>
  <si>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</si>
  <si>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</si>
  <si>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</si>
  <si>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</si>
  <si>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</si>
  <si>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</si>
  <si>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</si>
  <si>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</si>
  <si>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</si>
  <si>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</si>
  <si>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</si>
  <si>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</si>
  <si>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</si>
  <si>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</si>
  <si>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</si>
  <si>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</si>
  <si>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</si>
  <si>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</si>
  <si>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</si>
  <si>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</si>
  <si>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</si>
  <si>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</si>
  <si>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</si>
  <si>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</si>
  <si>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</si>
  <si>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</si>
  <si>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</si>
  <si>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</si>
  <si>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</si>
  <si>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</si>
  <si>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</si>
  <si>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</si>
  <si>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</si>
  <si>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</si>
  <si>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</si>
  <si>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</si>
  <si>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</si>
  <si>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</si>
  <si>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</si>
  <si>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</si>
  <si>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</si>
  <si>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</si>
  <si>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</si>
  <si>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</si>
  <si>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</si>
  <si>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</si>
  <si>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</si>
  <si>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</si>
  <si>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</si>
  <si>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</si>
  <si>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</si>
  <si>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</si>
  <si>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</si>
  <si>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</si>
  <si>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</si>
  <si>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</si>
  <si>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</si>
  <si>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</si>
  <si>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</si>
  <si>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</si>
  <si>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</si>
  <si>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</si>
  <si>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</si>
  <si>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</si>
  <si>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</si>
  <si>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</si>
  <si>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</si>
  <si>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</si>
  <si>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</si>
  <si>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</si>
  <si>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</si>
  <si>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</si>
  <si>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</si>
  <si>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</si>
  <si>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</si>
  <si>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</si>
  <si>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</si>
  <si>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</si>
  <si>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</si>
  <si>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</si>
  <si>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</si>
  <si>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</si>
  <si>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</si>
  <si>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</si>
  <si>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</si>
  <si>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</si>
  <si>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</si>
  <si>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</si>
  <si>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</si>
  <si>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</si>
  <si>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</si>
  <si>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</si>
  <si>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</si>
  <si>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</si>
  <si>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</si>
  <si>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</si>
  <si>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</si>
  <si>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</si>
  <si>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</si>
  <si>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</si>
  <si>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</si>
  <si>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</si>
  <si>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</si>
  <si>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</si>
  <si>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</si>
  <si>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</si>
  <si>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</si>
  <si>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</si>
  <si>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</si>
  <si>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</si>
  <si>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</si>
  <si>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</si>
  <si>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</si>
  <si>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</si>
  <si>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</si>
  <si>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</si>
  <si>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</si>
  <si>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</si>
  <si>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</si>
  <si>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</si>
  <si>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</si>
  <si>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</si>
  <si>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</si>
  <si>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</si>
  <si>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</si>
  <si>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</si>
  <si>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</si>
  <si>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</si>
  <si>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</si>
  <si>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</si>
  <si>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</si>
  <si>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</si>
  <si>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</si>
  <si>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</si>
  <si>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</si>
  <si>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</si>
  <si>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</si>
  <si>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</si>
  <si>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</si>
  <si>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</si>
  <si>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</si>
  <si>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</si>
  <si>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</si>
  <si>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</si>
  <si>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</si>
  <si>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</si>
  <si>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</si>
  <si>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</si>
  <si>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</si>
  <si>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</si>
  <si>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</si>
  <si>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</si>
  <si>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</si>
  <si>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</si>
  <si>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</si>
  <si>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</si>
  <si>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</si>
  <si>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</si>
  <si>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</si>
  <si>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</si>
  <si>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</si>
  <si>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</si>
  <si>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</si>
  <si>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</si>
  <si>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</si>
  <si>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</si>
  <si>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</si>
  <si>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</si>
  <si>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</si>
  <si>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</si>
  <si>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</si>
  <si>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</si>
  <si>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</si>
  <si>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</si>
  <si>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</si>
  <si>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</si>
  <si>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</si>
  <si>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</si>
  <si>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</si>
  <si>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</si>
  <si>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</si>
  <si>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</si>
  <si>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</si>
  <si>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</si>
  <si>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</si>
  <si>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</si>
  <si>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</si>
  <si>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</si>
  <si>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</si>
  <si>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</si>
  <si>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</si>
  <si>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</si>
  <si>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</si>
  <si>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</si>
  <si>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</si>
  <si>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</si>
  <si>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</si>
  <si>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</si>
  <si>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</si>
  <si>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</si>
  <si>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</si>
  <si>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</si>
  <si>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</si>
  <si>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</si>
  <si>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</si>
  <si>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</si>
  <si>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</si>
  <si>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</si>
  <si>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</si>
  <si>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</si>
  <si>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</si>
  <si>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</si>
  <si>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</si>
  <si>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</si>
  <si>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</si>
  <si>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</si>
  <si>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</si>
  <si>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</si>
  <si>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</si>
  <si>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</si>
  <si>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</si>
  <si>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</si>
  <si>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</si>
  <si>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</si>
  <si>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</si>
  <si>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</si>
  <si>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</si>
  <si>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</si>
  <si>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</si>
  <si>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</si>
  <si>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</si>
  <si>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</si>
  <si>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</si>
  <si>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</si>
  <si>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</si>
  <si>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</si>
  <si>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</si>
  <si>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</si>
  <si>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</si>
  <si>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</si>
  <si>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</si>
  <si>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</si>
  <si>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</si>
  <si>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</si>
  <si>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</si>
  <si>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</si>
  <si>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</si>
  <si>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</si>
  <si>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</si>
  <si>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</si>
  <si>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</si>
  <si>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</si>
  <si>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</si>
  <si>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</si>
  <si>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</si>
  <si>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</si>
  <si>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</si>
  <si>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</si>
  <si>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</si>
  <si>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</si>
  <si>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</si>
  <si>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</si>
  <si>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</si>
  <si>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</si>
  <si>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</si>
  <si>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</si>
  <si>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</si>
  <si>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</si>
  <si>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</si>
  <si>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</si>
  <si>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</si>
  <si>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</si>
  <si>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</si>
  <si>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</si>
  <si>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</si>
  <si>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</si>
  <si>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</si>
  <si>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</si>
  <si>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</si>
  <si>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</si>
  <si>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</si>
  <si>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</si>
  <si>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</si>
  <si>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</si>
  <si>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</si>
  <si>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</si>
  <si>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</si>
  <si>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</si>
  <si>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</si>
  <si>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</si>
  <si>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</si>
  <si>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</si>
  <si>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</si>
  <si>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</si>
  <si>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</si>
  <si>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</si>
  <si>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</si>
  <si>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</si>
  <si>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</si>
  <si>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</si>
  <si>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</si>
  <si>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</si>
  <si>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</si>
  <si>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</si>
  <si>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</si>
  <si>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</si>
  <si>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</si>
  <si>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</si>
  <si>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</si>
  <si>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</si>
  <si>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</si>
  <si>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</si>
  <si>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</si>
  <si>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</si>
  <si>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</si>
  <si>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</si>
  <si>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</si>
  <si>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</si>
  <si>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</si>
  <si>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</si>
  <si>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</si>
  <si>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</si>
  <si>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</si>
  <si>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</si>
  <si>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</si>
  <si>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</si>
  <si>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</si>
  <si>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</si>
  <si>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</si>
  <si>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</si>
  <si>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</si>
  <si>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</si>
  <si>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</si>
  <si>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</si>
  <si>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</si>
  <si>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</si>
  <si>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</si>
  <si>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</si>
  <si>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</si>
  <si>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</si>
  <si>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</si>
  <si>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</si>
  <si>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</si>
  <si>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</si>
  <si>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</si>
  <si>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</si>
  <si>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</si>
  <si>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</si>
  <si>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</si>
  <si>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</si>
  <si>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</si>
  <si>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</si>
  <si>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</si>
  <si>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</si>
  <si>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</si>
  <si>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</si>
  <si>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</si>
  <si>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</si>
  <si>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</si>
  <si>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</si>
  <si>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</si>
  <si>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</si>
  <si>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</si>
  <si>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</si>
  <si>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</si>
  <si>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</si>
  <si>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</si>
  <si>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</si>
  <si>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</si>
  <si>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</si>
  <si>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</si>
  <si>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</si>
  <si>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</si>
  <si>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</si>
  <si>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</si>
  <si>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</si>
  <si>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</si>
  <si>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</si>
  <si>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</si>
  <si>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</si>
  <si>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</si>
  <si>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</si>
  <si>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</si>
  <si>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</si>
  <si>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</si>
  <si>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</si>
  <si>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</si>
  <si>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</si>
  <si>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</si>
  <si>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</si>
  <si>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</si>
  <si>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</si>
  <si>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</si>
  <si>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</si>
  <si>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</si>
  <si>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</si>
  <si>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</si>
  <si>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</si>
  <si>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</si>
  <si>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</si>
  <si>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</si>
  <si>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</si>
  <si>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</si>
  <si>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</si>
  <si>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</si>
  <si>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</si>
  <si>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</si>
  <si>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</si>
  <si>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</si>
  <si>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</si>
  <si>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</si>
  <si>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</si>
  <si>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</si>
  <si>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</si>
  <si>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</si>
  <si>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</si>
  <si>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</si>
  <si>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</si>
  <si>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</si>
  <si>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</si>
  <si>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</si>
  <si>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</si>
  <si>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</si>
  <si>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</si>
  <si>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</si>
  <si>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</si>
  <si>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</si>
  <si>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</si>
  <si>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</si>
  <si>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</si>
  <si>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</si>
  <si>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</si>
  <si>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</si>
  <si>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</si>
  <si>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</si>
  <si>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</si>
  <si>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</si>
  <si>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</si>
  <si>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</si>
  <si>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</si>
  <si>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</si>
  <si>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</si>
  <si>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</si>
  <si>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</si>
  <si>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</si>
  <si>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</si>
  <si>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</si>
  <si>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</si>
  <si>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</si>
  <si>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</si>
  <si>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</si>
  <si>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</si>
  <si>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</si>
  <si>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</si>
  <si>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</si>
  <si>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</si>
  <si>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</si>
  <si>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</si>
  <si>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</si>
  <si>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</si>
  <si>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</si>
  <si>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</si>
  <si>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</si>
  <si>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</si>
  <si>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</si>
  <si>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</si>
  <si>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</si>
  <si>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</si>
  <si>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</si>
  <si>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</si>
  <si>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</si>
  <si>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</si>
  <si>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</si>
  <si>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</si>
  <si>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</si>
  <si>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</si>
  <si>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</si>
  <si>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</si>
  <si>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</si>
  <si>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</si>
  <si>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</si>
  <si>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</si>
  <si>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</si>
  <si>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</si>
  <si>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</si>
  <si>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</si>
  <si>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</si>
  <si>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</si>
  <si>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</si>
  <si>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</si>
  <si>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</si>
  <si>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</si>
  <si>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</si>
  <si>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</si>
  <si>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</si>
  <si>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</si>
  <si>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</si>
  <si>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</si>
  <si>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</si>
  <si>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</si>
  <si>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</si>
  <si>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</si>
  <si>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</si>
  <si>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</si>
  <si>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</si>
  <si>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</si>
  <si>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</si>
  <si>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</si>
  <si>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</si>
  <si>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</si>
  <si>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</si>
  <si>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</si>
  <si>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</si>
  <si>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</si>
  <si>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</si>
  <si>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</si>
  <si>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</si>
  <si>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</si>
  <si>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</si>
  <si>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</si>
  <si>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</si>
  <si>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</si>
  <si>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</si>
  <si>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</si>
  <si>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</si>
  <si>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</si>
  <si>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</si>
  <si>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</si>
  <si>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</si>
  <si>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</si>
  <si>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</si>
  <si>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</si>
  <si>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</si>
  <si>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</si>
  <si>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</si>
  <si>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</si>
  <si>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</si>
  <si>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</si>
  <si>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</si>
  <si>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</si>
  <si>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</si>
  <si>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</si>
  <si>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</si>
  <si>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</si>
  <si>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</si>
  <si>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</si>
  <si>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</si>
  <si>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</si>
  <si>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</si>
  <si>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</si>
  <si>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</si>
  <si>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</si>
  <si>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</si>
  <si>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</si>
  <si>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</si>
  <si>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</si>
  <si>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</si>
  <si>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</si>
  <si>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</si>
  <si>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</si>
  <si>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</si>
  <si>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</si>
  <si>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</si>
  <si>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</si>
  <si>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</si>
  <si>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</si>
  <si>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</si>
  <si>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</si>
  <si>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</si>
  <si>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</si>
  <si>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</si>
  <si>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</si>
  <si>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</si>
  <si>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</si>
  <si>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</si>
  <si>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</si>
  <si>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</si>
  <si>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</si>
  <si>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</si>
  <si>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</si>
  <si>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</si>
  <si>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</si>
  <si>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</si>
  <si>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</si>
  <si>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</si>
  <si>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</si>
  <si>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</si>
  <si>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</si>
  <si>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</si>
  <si>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</si>
  <si>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</si>
  <si>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</si>
  <si>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</si>
  <si>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</si>
  <si>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</si>
  <si>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</si>
  <si>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</si>
  <si>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</si>
  <si>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</si>
  <si>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</si>
  <si>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</si>
  <si>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</si>
  <si>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</si>
  <si>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</si>
  <si>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</si>
  <si>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</si>
  <si>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</si>
  <si>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</si>
  <si>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</si>
  <si>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</si>
  <si>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</si>
  <si>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</si>
  <si>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</si>
  <si>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</si>
  <si>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</si>
  <si>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</si>
  <si>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</si>
  <si>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</si>
  <si>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</si>
  <si>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</si>
  <si>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</si>
  <si>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</si>
  <si>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</si>
  <si>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</si>
  <si>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</si>
  <si>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</si>
  <si>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</si>
  <si>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</si>
  <si>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</si>
  <si>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</si>
  <si>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</si>
  <si>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</si>
  <si>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</si>
  <si>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</si>
  <si>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</si>
  <si>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</si>
  <si>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</si>
  <si>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</si>
  <si>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</si>
  <si>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</si>
  <si>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</si>
  <si>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</si>
  <si>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</si>
  <si>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</si>
  <si>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</si>
  <si>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</si>
  <si>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</si>
  <si>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</si>
  <si>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</si>
  <si>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</si>
  <si>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</si>
  <si>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</si>
  <si>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</si>
  <si>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</si>
  <si>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</si>
  <si>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</si>
  <si>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</si>
  <si>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</si>
  <si>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</si>
  <si>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</si>
  <si>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</si>
  <si>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</si>
  <si>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</si>
  <si>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</si>
  <si>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</si>
  <si>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</si>
  <si>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</si>
  <si>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</si>
  <si>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</si>
  <si>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</si>
  <si>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</si>
  <si>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</si>
  <si>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</si>
  <si>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</si>
  <si>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</si>
  <si>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</si>
  <si>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</si>
  <si>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</si>
  <si>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</si>
  <si>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</si>
  <si>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</si>
  <si>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</si>
  <si>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</si>
  <si>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</si>
  <si>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</si>
  <si>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</si>
  <si>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</si>
  <si>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</si>
  <si>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</si>
  <si>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</si>
  <si>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</si>
  <si>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</si>
  <si>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</si>
  <si>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</si>
  <si>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</si>
  <si>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</si>
  <si>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</si>
  <si>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</si>
  <si>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</si>
  <si>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</si>
  <si>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</si>
  <si>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</si>
  <si>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</si>
  <si>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</si>
  <si>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</si>
  <si>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</si>
  <si>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</si>
  <si>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</si>
  <si>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</si>
  <si>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</si>
  <si>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</si>
  <si>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</si>
  <si>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</si>
  <si>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</si>
  <si>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</si>
  <si>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</si>
  <si>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</si>
  <si>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</si>
  <si>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</si>
  <si>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</si>
  <si>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</si>
  <si>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</si>
  <si>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</si>
  <si>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</si>
  <si>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</si>
  <si>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</si>
  <si>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</si>
  <si>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</si>
  <si>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</si>
  <si>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</si>
  <si>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</si>
  <si>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</si>
  <si>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</si>
  <si>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</si>
  <si>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</si>
  <si>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</si>
  <si>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</si>
  <si>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</si>
  <si>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</si>
  <si>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</si>
  <si>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</si>
  <si>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</si>
  <si>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</si>
  <si>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</si>
  <si>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</si>
  <si>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</si>
  <si>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</si>
  <si>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</si>
  <si>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</si>
  <si>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</si>
  <si>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</si>
  <si>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</si>
  <si>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</si>
  <si>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</si>
  <si>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</si>
  <si>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</si>
  <si>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</si>
  <si>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</si>
  <si>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</si>
  <si>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</si>
  <si>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</si>
  <si>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</si>
  <si>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</si>
  <si>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</si>
  <si>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</si>
  <si>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</si>
  <si>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</si>
  <si>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</si>
  <si>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</si>
  <si>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</si>
  <si>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</si>
  <si>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</si>
  <si>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</si>
  <si>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</si>
  <si>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</si>
  <si>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</si>
  <si>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</si>
  <si>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</si>
  <si>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</si>
  <si>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</si>
  <si>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</si>
  <si>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</si>
  <si>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</si>
  <si>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</si>
  <si>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</si>
  <si>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</si>
  <si>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</si>
  <si>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</si>
  <si>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</si>
  <si>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</si>
  <si>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</si>
  <si>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</si>
  <si>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</si>
  <si>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</si>
  <si>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</si>
  <si>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</si>
  <si>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</si>
  <si>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</si>
  <si>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</si>
  <si>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</si>
  <si>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</si>
  <si>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</si>
  <si>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</si>
  <si>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</si>
  <si>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</si>
  <si>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</si>
  <si>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</si>
  <si>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</si>
  <si>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</si>
  <si>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</si>
  <si>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</si>
  <si>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</si>
  <si>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</si>
  <si>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</si>
  <si>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</si>
  <si>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</si>
  <si>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</si>
  <si>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</si>
  <si>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</si>
  <si>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</si>
  <si>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</si>
  <si>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</si>
  <si>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</si>
  <si>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</si>
  <si>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</si>
  <si>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</si>
  <si>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</si>
  <si>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</si>
  <si>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</si>
  <si>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</si>
  <si>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</si>
  <si>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</si>
  <si>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</si>
  <si>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</si>
  <si>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</si>
  <si>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</si>
  <si>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</si>
  <si>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</si>
  <si>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</si>
  <si>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</si>
  <si>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</si>
  <si>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</si>
  <si>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</si>
  <si>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</si>
  <si>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</si>
  <si>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</si>
  <si>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</si>
  <si>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</si>
  <si>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</si>
  <si>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</si>
  <si>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</si>
  <si>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</si>
  <si>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</si>
  <si>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</si>
  <si>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</si>
  <si>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</si>
  <si>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</si>
  <si>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</si>
  <si>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</si>
  <si>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</si>
  <si>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</si>
  <si>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</si>
  <si>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</si>
  <si>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</si>
  <si>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</si>
  <si>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</si>
  <si>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</si>
  <si>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</si>
  <si>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</si>
  <si>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</si>
  <si>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</si>
  <si>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</si>
  <si>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</si>
  <si>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</si>
  <si>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</si>
  <si>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</si>
  <si>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</si>
  <si>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</si>
  <si>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</si>
  <si>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</si>
  <si>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</si>
  <si>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</si>
  <si>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</si>
  <si>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</si>
  <si>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</si>
  <si>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</si>
  <si>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</si>
  <si>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</si>
  <si>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</si>
  <si>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</si>
  <si>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</si>
  <si>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</si>
  <si>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</si>
  <si>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</si>
  <si>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</si>
  <si>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</si>
  <si>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</si>
  <si>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</si>
  <si>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</si>
  <si>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</si>
  <si>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</si>
  <si>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</si>
  <si>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</si>
  <si>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</si>
  <si>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</si>
  <si>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</si>
  <si>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</si>
  <si>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</si>
  <si>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</si>
  <si>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</si>
  <si>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</si>
  <si>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</si>
  <si>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</si>
  <si>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</si>
  <si>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</si>
  <si>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</si>
  <si>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</si>
  <si>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</si>
  <si>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</si>
  <si>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</si>
  <si>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</si>
  <si>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</si>
  <si>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</si>
  <si>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</si>
  <si>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</si>
  <si>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</si>
  <si>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</si>
  <si>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</si>
  <si>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</si>
  <si>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</si>
  <si>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</si>
  <si>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</si>
  <si>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</si>
  <si>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</si>
  <si>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</si>
  <si>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</si>
  <si>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</si>
  <si>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</si>
  <si>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</si>
  <si>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</si>
  <si>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</si>
  <si>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</si>
  <si>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</si>
  <si>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</si>
  <si>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</si>
  <si>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</si>
  <si>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</si>
  <si>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</si>
  <si>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</si>
  <si>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</si>
  <si>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</si>
  <si>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</si>
  <si>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</si>
  <si>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</si>
  <si>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</si>
  <si>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</si>
  <si>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</si>
  <si>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</si>
  <si>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</si>
  <si>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</si>
  <si>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</si>
  <si>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</si>
  <si>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</si>
  <si>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</si>
  <si>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</si>
  <si>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</si>
  <si>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</si>
  <si>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</si>
  <si>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</si>
  <si>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</si>
  <si>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</si>
  <si>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</si>
  <si>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</si>
  <si>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</si>
  <si>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</si>
  <si>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</si>
  <si>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</si>
  <si>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</si>
  <si>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</si>
  <si>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</si>
  <si>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</si>
  <si>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</si>
  <si>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</si>
  <si>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</si>
  <si>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</si>
  <si>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</si>
  <si>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</si>
  <si>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</si>
  <si>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</si>
  <si>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</si>
  <si>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</si>
  <si>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</si>
  <si>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</si>
  <si>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</si>
  <si>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</si>
  <si>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</si>
  <si>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</si>
  <si>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</si>
  <si>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</si>
  <si>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</si>
  <si>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</si>
  <si>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</si>
  <si>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</si>
  <si>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</si>
  <si>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</si>
  <si>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</si>
  <si>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</si>
  <si>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</si>
  <si>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</si>
  <si>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</si>
  <si>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</si>
  <si>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</si>
  <si>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</si>
  <si>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</si>
  <si>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</si>
  <si>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</si>
  <si>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</si>
  <si>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</si>
  <si>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</si>
  <si>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</si>
  <si>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</si>
  <si>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</si>
  <si>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</si>
  <si>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</si>
  <si>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</si>
  <si>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</si>
  <si>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</si>
  <si>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</si>
  <si>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</si>
  <si>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</si>
  <si>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</si>
  <si>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</si>
  <si>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</si>
  <si>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</si>
  <si>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</si>
  <si>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</si>
  <si>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</si>
  <si>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</si>
  <si>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</si>
  <si>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</si>
  <si>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</si>
  <si>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</si>
  <si>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</si>
  <si>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</si>
  <si>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</si>
  <si>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</si>
  <si>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</si>
  <si>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</si>
  <si>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</si>
  <si>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</si>
  <si>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</si>
  <si>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</si>
  <si>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</si>
  <si>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</si>
  <si>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</si>
  <si>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</si>
  <si>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</si>
  <si>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</si>
  <si>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</si>
  <si>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</si>
  <si>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</si>
  <si>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</si>
  <si>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</si>
  <si>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</si>
  <si>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</si>
  <si>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</si>
  <si>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</si>
  <si>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</si>
  <si>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</si>
  <si>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</si>
  <si>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</si>
  <si>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</si>
  <si>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</si>
  <si>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</si>
  <si>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</si>
  <si>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</si>
  <si>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</si>
  <si>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</si>
  <si>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</si>
  <si>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</si>
  <si>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</si>
  <si>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</si>
  <si>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</si>
  <si>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</si>
  <si>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</si>
  <si>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</si>
  <si>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</si>
  <si>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</si>
  <si>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</si>
  <si>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</si>
  <si>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</si>
  <si>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</si>
  <si>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</si>
  <si>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</si>
  <si>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</si>
  <si>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</si>
  <si>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</si>
  <si>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</si>
  <si>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</si>
  <si>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</si>
  <si>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</si>
  <si>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</si>
  <si>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</si>
  <si>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</si>
  <si>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</si>
  <si>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</si>
  <si>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</si>
  <si>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</si>
  <si>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</si>
  <si>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</si>
  <si>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</si>
  <si>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</si>
  <si>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</si>
  <si>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</si>
  <si>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</si>
  <si>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</si>
  <si>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</si>
  <si>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</si>
  <si>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</si>
  <si>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</si>
  <si>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</si>
  <si>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</si>
  <si>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</si>
  <si>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</si>
  <si>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</si>
  <si>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</si>
  <si>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</si>
  <si>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</si>
  <si>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</si>
  <si>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</si>
  <si>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</si>
  <si>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</si>
  <si>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</si>
  <si>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</si>
  <si>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</si>
  <si>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</si>
  <si>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</si>
  <si>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</si>
  <si>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</si>
  <si>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</si>
  <si>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</si>
  <si>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</si>
  <si>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</si>
  <si>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</si>
  <si>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</si>
  <si>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</si>
  <si>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</si>
  <si>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</si>
  <si>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</si>
  <si>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</si>
  <si>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</si>
  <si>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</si>
  <si>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</si>
  <si>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</si>
  <si>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</si>
  <si>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</si>
  <si>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</si>
  <si>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</si>
  <si>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</si>
  <si>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</si>
  <si>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</si>
  <si>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</si>
  <si>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</si>
  <si>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</si>
  <si>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</si>
  <si>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</si>
  <si>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</si>
  <si>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</si>
  <si>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</si>
  <si>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</si>
  <si>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</si>
  <si>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</si>
  <si>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</si>
  <si>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</si>
  <si>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</si>
  <si>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</si>
  <si>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</si>
  <si>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</si>
  <si>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</si>
  <si>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</si>
  <si>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</si>
  <si>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</si>
  <si>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</si>
  <si>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</si>
  <si>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</si>
  <si>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</si>
  <si>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</si>
  <si>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</si>
  <si>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</si>
  <si>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</si>
  <si>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</si>
  <si>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</si>
  <si>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</si>
  <si>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</si>
  <si>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</si>
  <si>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</si>
  <si>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</si>
  <si>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</si>
  <si>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</si>
  <si>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</si>
  <si>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</si>
  <si>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</si>
  <si>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</si>
  <si>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</si>
  <si>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</si>
  <si>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</si>
  <si>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</si>
  <si>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</si>
  <si>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</si>
  <si>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</si>
  <si>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</si>
  <si>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</si>
  <si>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</si>
  <si>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</si>
  <si>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</si>
  <si>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</si>
  <si>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</si>
  <si>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</si>
  <si>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</si>
  <si>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</si>
  <si>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</si>
  <si>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</si>
  <si>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</si>
  <si>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</si>
  <si>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</si>
  <si>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</si>
  <si>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</si>
  <si>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</si>
  <si>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</si>
  <si>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</si>
  <si>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</si>
  <si>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</si>
  <si>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</si>
  <si>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</si>
  <si>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</si>
  <si>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</si>
  <si>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</si>
  <si>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</si>
  <si>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</si>
  <si>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</si>
  <si>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</si>
  <si>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</si>
  <si>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</si>
  <si>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</si>
  <si>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</si>
  <si>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</si>
  <si>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</si>
  <si>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</si>
  <si>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</si>
  <si>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</si>
  <si>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</si>
  <si>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</si>
  <si>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</si>
  <si>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</si>
  <si>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</si>
  <si>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</si>
  <si>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</si>
  <si>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</si>
  <si>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</si>
  <si>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</si>
  <si>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</si>
  <si>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</si>
  <si>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</si>
  <si>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</si>
  <si>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</si>
  <si>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</si>
  <si>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</si>
  <si>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</si>
  <si>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</si>
  <si>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</si>
  <si>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</si>
  <si>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</si>
  <si>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</si>
  <si>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</si>
  <si>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</si>
  <si>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</si>
  <si>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</si>
  <si>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</si>
  <si>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</si>
  <si>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</si>
  <si>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</si>
  <si>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</si>
  <si>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</si>
  <si>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</si>
  <si>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</si>
  <si>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</si>
  <si>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</si>
  <si>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</si>
  <si>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</si>
  <si>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</si>
  <si>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</si>
  <si>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</si>
  <si>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</si>
  <si>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</si>
  <si>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</si>
  <si>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</si>
  <si>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</si>
  <si>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</si>
  <si>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</si>
  <si>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</si>
  <si>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</si>
  <si>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</si>
  <si>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</si>
  <si>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</si>
  <si>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</si>
  <si>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</si>
  <si>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</si>
  <si>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</si>
  <si>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</si>
  <si>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</si>
  <si>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</si>
  <si>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</si>
  <si>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</si>
  <si>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</si>
  <si>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</si>
  <si>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</si>
  <si>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</si>
  <si>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</si>
  <si>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</si>
  <si>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</si>
  <si>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</si>
  <si>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</si>
  <si>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</si>
  <si>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</si>
  <si>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</si>
  <si>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</si>
  <si>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</si>
  <si>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</si>
  <si>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</si>
  <si>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</si>
  <si>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</si>
  <si>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</si>
  <si>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</si>
  <si>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</si>
  <si>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</si>
  <si>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</si>
  <si>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</si>
  <si>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</si>
  <si>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</si>
  <si>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</si>
  <si>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</si>
  <si>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</si>
  <si>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</si>
  <si>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</si>
  <si>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</si>
  <si>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</si>
  <si>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</si>
  <si>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</si>
  <si>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</si>
  <si>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</si>
  <si>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</si>
  <si>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</si>
  <si>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</si>
  <si>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</si>
  <si>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</si>
  <si>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</si>
  <si>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</si>
  <si>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</si>
  <si>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</si>
  <si>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</si>
  <si>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</si>
  <si>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</si>
  <si>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</si>
  <si>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</si>
  <si>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</si>
  <si>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</si>
  <si>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</si>
  <si>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</si>
  <si>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</si>
  <si>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</si>
  <si>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</si>
  <si>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</si>
  <si>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</si>
  <si>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</si>
  <si>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</si>
  <si>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</si>
  <si>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</si>
  <si>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</si>
  <si>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</si>
  <si>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</si>
  <si>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</si>
  <si>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</si>
  <si>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</si>
  <si>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</si>
  <si>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</si>
  <si>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</si>
  <si>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</si>
  <si>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</si>
  <si>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</si>
  <si>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</si>
  <si>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</si>
  <si>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</si>
  <si>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</si>
  <si>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</si>
  <si>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</si>
  <si>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</si>
  <si>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</si>
  <si>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</si>
  <si>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</si>
  <si>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</si>
  <si>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</si>
  <si>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</si>
  <si>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</si>
  <si>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</si>
  <si>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</si>
  <si>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</si>
  <si>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</si>
  <si>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</si>
  <si>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</si>
  <si>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</si>
  <si>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</si>
  <si>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</si>
  <si>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</si>
  <si>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</si>
  <si>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</si>
  <si>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</si>
  <si>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</si>
  <si>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</si>
  <si>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</si>
  <si>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</si>
  <si>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</si>
  <si>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</si>
  <si>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</si>
  <si>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</si>
  <si>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</si>
  <si>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</si>
  <si>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</si>
  <si>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</si>
  <si>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</si>
  <si>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</si>
  <si>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</si>
  <si>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</si>
  <si>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</si>
  <si>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</si>
  <si>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</si>
  <si>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</si>
  <si>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</si>
  <si>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</si>
  <si>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</si>
  <si>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</si>
  <si>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</si>
  <si>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</si>
  <si>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</si>
  <si>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</si>
  <si>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</si>
  <si>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</si>
  <si>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</si>
  <si>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</si>
  <si>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</si>
  <si>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</si>
  <si>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</si>
  <si>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</si>
  <si>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</si>
  <si>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</si>
  <si>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</si>
  <si>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</si>
  <si>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</si>
  <si>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</si>
  <si>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</si>
  <si>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</si>
  <si>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</si>
  <si>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</si>
  <si>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</si>
  <si>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</si>
  <si>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</si>
  <si>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</si>
  <si>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</si>
  <si>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</si>
  <si>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</si>
  <si>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</si>
  <si>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</si>
  <si>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</si>
  <si>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</si>
  <si>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</si>
  <si>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</si>
  <si>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</si>
  <si>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</si>
  <si>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</si>
  <si>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</si>
  <si>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</si>
  <si>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</si>
  <si>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</si>
  <si>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</si>
  <si>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</si>
  <si>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</si>
  <si>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</si>
  <si>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</si>
  <si>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</si>
  <si>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</si>
  <si>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</si>
  <si>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</si>
  <si>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</si>
  <si>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</si>
  <si>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</si>
  <si>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</si>
  <si>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</si>
  <si>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</si>
  <si>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</si>
  <si>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</si>
  <si>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</si>
  <si>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</si>
  <si>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</si>
  <si>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</si>
  <si>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</si>
  <si>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</si>
  <si>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</si>
  <si>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</si>
  <si>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</si>
  <si>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</si>
  <si>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</si>
  <si>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</si>
  <si>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</si>
  <si>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</si>
  <si>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</si>
  <si>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</si>
  <si>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</si>
  <si>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</si>
  <si>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</si>
  <si>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</si>
  <si>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</si>
  <si>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</si>
  <si>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</si>
  <si>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</si>
  <si>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</si>
  <si>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</si>
  <si>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</si>
  <si>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</si>
  <si>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</si>
  <si>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</si>
  <si>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</si>
  <si>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</si>
  <si>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</si>
  <si>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</si>
  <si>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</si>
  <si>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</si>
  <si>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</si>
  <si>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</si>
  <si>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</si>
  <si>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</si>
  <si>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</si>
  <si>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</si>
  <si>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</si>
  <si>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</si>
  <si>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</si>
  <si>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</si>
  <si>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</si>
  <si>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</si>
  <si>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</si>
  <si>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</si>
  <si>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</si>
  <si>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</si>
  <si>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</si>
  <si>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</si>
  <si>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</si>
  <si>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</si>
  <si>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</si>
  <si>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</si>
  <si>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</si>
  <si>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</si>
  <si>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</si>
  <si>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</si>
  <si>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</si>
  <si>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</si>
  <si>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</si>
  <si>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</si>
  <si>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</si>
  <si>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</si>
  <si>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</si>
  <si>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</si>
  <si>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</si>
  <si>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</si>
  <si>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</si>
  <si>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</si>
  <si>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</si>
  <si>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</si>
  <si>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</si>
  <si>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</si>
  <si>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</si>
  <si>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</si>
  <si>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</si>
  <si>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</si>
  <si>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</si>
  <si>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</si>
  <si>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</si>
  <si>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</si>
  <si>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</si>
  <si>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</si>
  <si>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</si>
  <si>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</si>
  <si>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</si>
  <si>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</si>
  <si>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</si>
  <si>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</si>
  <si>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</si>
  <si>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</si>
  <si>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</si>
  <si>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</si>
  <si>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</si>
  <si>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</si>
  <si>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</si>
  <si>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</si>
  <si>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</si>
  <si>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</si>
  <si>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</si>
  <si>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</si>
  <si>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</si>
  <si>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</si>
  <si>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</si>
  <si>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</si>
  <si>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</si>
  <si>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</si>
  <si>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</si>
  <si>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</si>
  <si>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</si>
  <si>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</si>
  <si>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</si>
  <si>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</si>
  <si>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</si>
  <si>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</si>
  <si>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</si>
  <si>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</si>
  <si>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</si>
  <si>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</si>
  <si>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</si>
  <si>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</si>
  <si>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</si>
  <si>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</si>
  <si>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</si>
  <si>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</si>
  <si>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</si>
  <si>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</si>
  <si>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</si>
  <si>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</si>
  <si>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</si>
  <si>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</si>
  <si>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</si>
  <si>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</si>
  <si>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</si>
  <si>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</si>
  <si>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</si>
  <si>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</si>
  <si>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</si>
  <si>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</si>
  <si>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</si>
  <si>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</si>
  <si>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</si>
  <si>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</si>
  <si>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</si>
  <si>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</si>
  <si>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</si>
  <si>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</si>
  <si>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</si>
  <si>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</si>
  <si>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</si>
  <si>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</si>
  <si>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</si>
  <si>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</si>
  <si>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</si>
  <si>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</si>
  <si>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</si>
  <si>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</si>
  <si>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</si>
  <si>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</si>
  <si>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</si>
  <si>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</si>
  <si>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</si>
  <si>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</si>
  <si>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</si>
  <si>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</si>
  <si>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</si>
  <si>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</si>
  <si>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</si>
  <si>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</si>
  <si>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</si>
  <si>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</si>
  <si>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</si>
  <si>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</si>
  <si>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</si>
  <si>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</si>
  <si>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</si>
  <si>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</si>
  <si>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</si>
  <si>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</si>
  <si>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</si>
  <si>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</si>
  <si>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</si>
  <si>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</si>
  <si>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</si>
  <si>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</si>
  <si>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</si>
  <si>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</si>
  <si>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</si>
  <si>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</si>
  <si>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</si>
  <si>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</si>
  <si>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</si>
  <si>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</si>
  <si>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</si>
  <si>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</si>
  <si>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</si>
  <si>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</si>
  <si>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</si>
  <si>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</si>
  <si>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</si>
  <si>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</si>
  <si>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</si>
  <si>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</si>
  <si>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</si>
  <si>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</si>
  <si>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</si>
  <si>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</si>
  <si>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</si>
  <si>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</si>
  <si>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</si>
  <si>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</si>
  <si>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</si>
  <si>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</si>
  <si>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</si>
  <si>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</si>
  <si>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</si>
  <si>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</si>
  <si>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</si>
  <si>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</si>
  <si>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</si>
  <si>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</si>
  <si>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</si>
  <si>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</si>
  <si>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</si>
  <si>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</si>
  <si>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</si>
  <si>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</si>
  <si>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</si>
  <si>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</si>
  <si>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</si>
  <si>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</si>
  <si>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</si>
  <si>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</si>
  <si>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</si>
  <si>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</si>
  <si>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</si>
  <si>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</si>
  <si>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</si>
  <si>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</si>
  <si>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</si>
  <si>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</si>
  <si>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</si>
  <si>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</si>
  <si>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</si>
  <si>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</si>
  <si>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</si>
  <si>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</si>
  <si>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</si>
  <si>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</si>
  <si>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</si>
  <si>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</si>
  <si>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</si>
  <si>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</si>
  <si>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</si>
  <si>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</si>
  <si>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</si>
  <si>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</si>
  <si>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</si>
  <si>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</si>
  <si>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</si>
  <si>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</si>
  <si>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</si>
  <si>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</si>
  <si>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</si>
  <si>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</si>
  <si>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</si>
  <si>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</si>
  <si>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</si>
  <si>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</si>
  <si>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</si>
  <si>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</si>
  <si>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</si>
  <si>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</si>
  <si>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</si>
  <si>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</si>
  <si>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</si>
  <si>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</si>
  <si>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</si>
  <si>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</si>
  <si>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</si>
  <si>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</si>
  <si>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</si>
  <si>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</si>
  <si>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</si>
  <si>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</si>
  <si>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</si>
  <si>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</si>
  <si>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</si>
  <si>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</si>
  <si>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</si>
  <si>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</si>
  <si>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</si>
  <si>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</si>
  <si>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</si>
  <si>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</si>
  <si>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</si>
  <si>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</si>
  <si>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</si>
  <si>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</si>
  <si>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</si>
  <si>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</si>
  <si>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</si>
  <si>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</si>
  <si>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</si>
  <si>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</si>
  <si>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</si>
  <si>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</si>
  <si>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</si>
  <si>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</si>
  <si>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</si>
  <si>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</si>
  <si>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</si>
  <si>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</si>
  <si>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</si>
  <si>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</si>
  <si>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</si>
  <si>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</si>
  <si>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</si>
  <si>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</si>
  <si>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</si>
  <si>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</si>
  <si>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</si>
  <si>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</si>
  <si>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</si>
  <si>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</si>
  <si>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</si>
  <si>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</si>
  <si>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</si>
  <si>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</si>
  <si>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</si>
  <si>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</si>
  <si>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</si>
  <si>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</si>
  <si>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</si>
  <si>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</si>
  <si>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</si>
  <si>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</si>
  <si>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</si>
  <si>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</si>
  <si>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</si>
  <si>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</si>
  <si>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</si>
  <si>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</si>
  <si>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</si>
  <si>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</si>
  <si>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</si>
  <si>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</si>
  <si>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</si>
  <si>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</si>
  <si>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</si>
  <si>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</si>
  <si>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</si>
  <si>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</si>
  <si>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</si>
  <si>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</si>
  <si>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</si>
  <si>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</si>
  <si>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</si>
  <si>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</si>
  <si>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</si>
  <si>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</si>
  <si>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</si>
  <si>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</si>
  <si>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</si>
  <si>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</si>
  <si>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</si>
  <si>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</si>
  <si>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</si>
  <si>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</si>
  <si>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</si>
  <si>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</si>
  <si>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</si>
  <si>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</si>
  <si>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</si>
  <si>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</si>
  <si>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</si>
  <si>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</si>
  <si>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</si>
  <si>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</si>
  <si>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</si>
  <si>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</si>
  <si>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</si>
  <si>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</si>
  <si>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</si>
  <si>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</si>
  <si>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</si>
  <si>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</si>
  <si>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</si>
  <si>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</si>
  <si>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</si>
  <si>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</si>
  <si>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</si>
  <si>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</si>
  <si>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</si>
  <si>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</si>
  <si>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</si>
  <si>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</si>
  <si>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</si>
  <si>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</si>
  <si>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</si>
  <si>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</si>
  <si>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</si>
  <si>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</si>
  <si>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</si>
  <si>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</si>
  <si>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</si>
  <si>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</si>
  <si>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</si>
  <si>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</si>
  <si>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</si>
  <si>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</si>
  <si>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</si>
  <si>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</si>
  <si>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</si>
  <si>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</si>
  <si>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</si>
  <si>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</si>
  <si>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</si>
  <si>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</si>
  <si>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</si>
  <si>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</si>
  <si>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</si>
  <si>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</si>
  <si>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</si>
  <si>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</si>
  <si>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</si>
  <si>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</si>
  <si>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</si>
  <si>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</si>
  <si>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</si>
  <si>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</si>
  <si>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</si>
  <si>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</si>
  <si>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</si>
  <si>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</si>
  <si>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</si>
  <si>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</si>
  <si>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</si>
  <si>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</si>
  <si>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</si>
  <si>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</si>
  <si>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</si>
  <si>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</si>
  <si>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</si>
  <si>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</si>
  <si>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</si>
  <si>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</si>
  <si>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</si>
  <si>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</si>
  <si>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</si>
  <si>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</si>
  <si>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</si>
  <si>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</si>
  <si>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</si>
  <si>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</si>
  <si>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</si>
  <si>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</si>
  <si>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</si>
  <si>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</si>
  <si>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</si>
  <si>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</si>
  <si>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</si>
  <si>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</si>
  <si>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</si>
  <si>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</si>
  <si>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</si>
  <si>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</si>
  <si>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</si>
  <si>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</si>
  <si>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</si>
  <si>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</si>
  <si>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</si>
  <si>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</si>
  <si>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</si>
  <si>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</si>
  <si>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</si>
  <si>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</si>
  <si>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</si>
  <si>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</si>
  <si>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</si>
  <si>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</si>
  <si>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</si>
  <si>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</si>
  <si>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</si>
  <si>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</si>
  <si>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</si>
  <si>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</si>
  <si>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</si>
  <si>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</si>
  <si>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</si>
  <si>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</si>
  <si>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</si>
  <si>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</si>
  <si>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</si>
  <si>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</si>
  <si>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</si>
  <si>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</si>
  <si>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</si>
  <si>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</si>
  <si>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</si>
  <si>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</si>
  <si>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</si>
  <si>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</si>
  <si>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</si>
  <si>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</si>
  <si>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</si>
  <si>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</si>
  <si>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</si>
  <si>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</si>
  <si>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</si>
  <si>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</si>
  <si>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</si>
  <si>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</si>
  <si>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</si>
  <si>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</si>
  <si>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</si>
  <si>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</si>
  <si>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</si>
  <si>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</si>
  <si>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</si>
  <si>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</si>
  <si>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</si>
  <si>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</si>
  <si>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</si>
  <si>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</si>
  <si>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</si>
  <si>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</si>
  <si>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</si>
  <si>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</si>
  <si>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</si>
  <si>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</si>
  <si>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</si>
  <si>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</si>
  <si>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</si>
  <si>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</si>
  <si>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</si>
  <si>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</si>
  <si>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</si>
  <si>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</si>
  <si>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</si>
  <si>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</si>
  <si>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</si>
  <si>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</si>
  <si>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</si>
  <si>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</si>
  <si>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</si>
  <si>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</si>
  <si>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</si>
  <si>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</si>
  <si>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</si>
  <si>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</si>
  <si>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</si>
  <si>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</si>
  <si>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</si>
  <si>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</si>
  <si>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</si>
  <si>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</si>
  <si>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</si>
  <si>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</si>
  <si>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</si>
  <si>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</si>
  <si>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</si>
  <si>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</si>
  <si>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</si>
  <si>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</si>
  <si>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</si>
  <si>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</si>
  <si>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</si>
  <si>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</si>
  <si>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</si>
  <si>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</si>
  <si>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</si>
  <si>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</si>
  <si>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</si>
  <si>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</si>
  <si>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</si>
  <si>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</si>
  <si>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</si>
  <si>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</si>
  <si>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</si>
  <si>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</si>
  <si>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</si>
  <si>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</si>
  <si>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</si>
  <si>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</si>
  <si>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</si>
  <si>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</si>
  <si>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</si>
  <si>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</si>
  <si>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</si>
  <si>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</si>
  <si>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</si>
  <si>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</si>
  <si>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</si>
  <si>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</si>
  <si>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</si>
  <si>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</si>
  <si>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</si>
  <si>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</si>
  <si>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</si>
  <si>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</si>
  <si>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</si>
  <si>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</si>
  <si>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</si>
  <si>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</si>
  <si>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</si>
  <si>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</si>
  <si>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</si>
  <si>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</si>
  <si>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</si>
  <si>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</si>
  <si>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</si>
  <si>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</si>
  <si>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</si>
  <si>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</si>
  <si>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</si>
  <si>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</si>
  <si>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</si>
  <si>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</si>
  <si>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</si>
  <si>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</si>
  <si>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</si>
  <si>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</si>
  <si>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</si>
  <si>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</si>
  <si>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</si>
  <si>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</si>
  <si>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</si>
  <si>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</si>
  <si>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</si>
  <si>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</si>
  <si>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</si>
  <si>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</si>
  <si>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</si>
  <si>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</si>
  <si>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</si>
  <si>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</si>
  <si>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</si>
  <si>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</si>
  <si>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</si>
  <si>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</si>
  <si>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</si>
  <si>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</si>
  <si>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</si>
  <si>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</si>
  <si>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</si>
  <si>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</si>
  <si>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</si>
  <si>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</si>
  <si>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</si>
  <si>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</si>
  <si>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</si>
  <si>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</si>
  <si>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</si>
  <si>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</si>
  <si>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</si>
  <si>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</si>
  <si>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</si>
  <si>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</si>
  <si>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</si>
  <si>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</si>
  <si>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</si>
  <si>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</si>
  <si>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</si>
  <si>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</si>
  <si>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</si>
  <si>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</si>
  <si>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</si>
  <si>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</si>
  <si>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</si>
  <si>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</si>
  <si>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</si>
  <si>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</si>
  <si>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</si>
  <si>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</si>
  <si>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</si>
  <si>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</si>
  <si>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</si>
  <si>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</si>
  <si>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</si>
  <si>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</si>
  <si>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</si>
  <si>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</si>
  <si>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</si>
  <si>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</si>
  <si>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</si>
  <si>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</si>
  <si>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</si>
  <si>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</si>
  <si>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</si>
  <si>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</si>
  <si>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</si>
  <si>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</si>
  <si>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</si>
  <si>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</si>
  <si>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</si>
  <si>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</si>
  <si>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</si>
  <si>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</si>
  <si>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</si>
  <si>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</si>
  <si>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</si>
  <si>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</si>
  <si>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</si>
  <si>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</si>
  <si>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</si>
  <si>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</si>
  <si>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</si>
  <si>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</si>
  <si>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</si>
  <si>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</si>
  <si>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</si>
  <si>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</si>
  <si>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</si>
  <si>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</si>
  <si>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</si>
  <si>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</si>
  <si>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</si>
  <si>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</si>
  <si>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</si>
  <si>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</si>
  <si>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</si>
  <si>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</si>
  <si>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</si>
  <si>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</si>
  <si>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</si>
  <si>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</si>
  <si>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</si>
  <si>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</si>
  <si>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</si>
  <si>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</si>
  <si>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</si>
  <si>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</si>
  <si>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</si>
  <si>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</si>
  <si>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</si>
  <si>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</si>
  <si>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</si>
  <si>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</si>
  <si>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</si>
  <si>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</si>
  <si>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</si>
  <si>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</si>
  <si>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</si>
  <si>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</si>
  <si>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</si>
  <si>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</si>
  <si>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</si>
  <si>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</si>
  <si>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</si>
  <si>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</si>
  <si>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</si>
  <si>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</si>
  <si>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</si>
  <si>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</si>
  <si>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</si>
  <si>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</si>
  <si>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</si>
  <si>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</si>
  <si>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</si>
  <si>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</si>
  <si>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</si>
  <si>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</si>
  <si>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</si>
  <si>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</si>
  <si>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</si>
  <si>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</si>
  <si>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</si>
  <si>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</si>
  <si>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</si>
  <si>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</si>
  <si>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</si>
  <si>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</si>
  <si>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</si>
  <si>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</si>
  <si>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</si>
  <si>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</si>
  <si>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</si>
  <si>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</si>
  <si>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</si>
  <si>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</si>
  <si>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</si>
  <si>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</si>
  <si>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</si>
  <si>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</si>
  <si>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</si>
  <si>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</si>
  <si>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</si>
  <si>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</si>
  <si>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</si>
  <si>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</si>
  <si>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</si>
  <si>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</si>
  <si>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</si>
  <si>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</si>
  <si>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</si>
  <si>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</si>
  <si>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</si>
  <si>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</si>
  <si>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</si>
  <si>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</si>
  <si>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</si>
  <si>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</si>
  <si>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</si>
  <si>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</si>
  <si>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</si>
  <si>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</si>
  <si>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</si>
  <si>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</si>
  <si>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</si>
  <si>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</si>
  <si>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</si>
  <si>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</si>
  <si>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</si>
  <si>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</si>
  <si>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</si>
  <si>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</si>
  <si>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</si>
  <si>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</si>
  <si>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</si>
  <si>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</si>
  <si>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</si>
  <si>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</si>
  <si>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</si>
  <si>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</si>
  <si>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</si>
  <si>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</si>
  <si>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</si>
  <si>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</si>
  <si>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</si>
  <si>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</si>
  <si>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</si>
  <si>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</si>
  <si>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</si>
  <si>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</si>
  <si>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</si>
  <si>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</si>
  <si>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</si>
  <si>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</si>
  <si>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</si>
  <si>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</si>
  <si>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</si>
  <si>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</si>
  <si>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</si>
  <si>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</si>
  <si>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</si>
  <si>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</si>
  <si>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</si>
  <si>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</si>
  <si>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</si>
  <si>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</si>
  <si>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</si>
  <si>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</si>
  <si>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</si>
  <si>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</si>
  <si>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</si>
  <si>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</si>
  <si>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</si>
  <si>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</si>
  <si>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</si>
  <si>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</si>
  <si>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</si>
  <si>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</si>
  <si>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</si>
  <si>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</si>
  <si>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</si>
  <si>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</si>
  <si>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</si>
  <si>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</si>
  <si>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</si>
  <si>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</si>
  <si>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</si>
  <si>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</si>
  <si>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</si>
  <si>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</si>
  <si>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</si>
  <si>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</si>
  <si>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</si>
  <si>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</si>
  <si>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</si>
  <si>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</si>
  <si>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</si>
  <si>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</si>
  <si>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</si>
  <si>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</si>
  <si>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</si>
  <si>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</si>
  <si>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</si>
  <si>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</si>
  <si>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</si>
  <si>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</si>
  <si>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</si>
  <si>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</si>
  <si>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</si>
  <si>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</si>
  <si>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</si>
  <si>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</si>
  <si>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</si>
  <si>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</si>
  <si>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</si>
  <si>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</si>
  <si>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</si>
  <si>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</si>
  <si>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</si>
  <si>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</si>
  <si>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</si>
  <si>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</si>
  <si>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</si>
  <si>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</si>
  <si>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</si>
  <si>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</si>
  <si>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</si>
  <si>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</si>
  <si>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</si>
  <si>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</si>
  <si>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</si>
  <si>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</si>
  <si>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</si>
  <si>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</si>
  <si>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</si>
  <si>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</si>
  <si>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</si>
  <si>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</si>
  <si>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</si>
  <si>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</si>
  <si>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</si>
  <si>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</si>
  <si>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</si>
  <si>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</si>
  <si>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</si>
  <si>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</si>
  <si>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</si>
  <si>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</si>
  <si>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</si>
  <si>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</si>
  <si>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</si>
  <si>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</si>
  <si>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</si>
  <si>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</si>
  <si>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</si>
  <si>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</si>
  <si>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</si>
  <si>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</si>
  <si>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</si>
  <si>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</si>
  <si>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</si>
  <si>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</si>
  <si>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</si>
  <si>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</si>
  <si>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</si>
  <si>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</si>
  <si>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</si>
  <si>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</si>
  <si>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</si>
  <si>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</si>
  <si>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</si>
  <si>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</si>
  <si>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</si>
  <si>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</si>
  <si>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</si>
  <si>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</si>
  <si>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</si>
  <si>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</si>
  <si>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</si>
  <si>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</si>
  <si>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</si>
  <si>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</si>
  <si>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</si>
  <si>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</si>
  <si>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</si>
  <si>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</si>
  <si>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</si>
  <si>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</si>
  <si>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</si>
  <si>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</si>
  <si>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</si>
  <si>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</si>
  <si>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</si>
  <si>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</si>
  <si>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</si>
  <si>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</si>
  <si>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</si>
  <si>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</si>
  <si>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</si>
  <si>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</si>
  <si>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</si>
  <si>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</si>
  <si>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</si>
  <si>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</si>
  <si>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</si>
  <si>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</si>
  <si>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</si>
  <si>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</si>
  <si>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</si>
  <si>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</si>
  <si>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</si>
  <si>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</si>
  <si>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</si>
  <si>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</si>
  <si>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</si>
  <si>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</si>
  <si>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</si>
  <si>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</si>
  <si>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</si>
  <si>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</si>
  <si>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</si>
  <si>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</si>
  <si>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</si>
  <si>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</si>
  <si>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</si>
  <si>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</si>
  <si>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</si>
  <si>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</si>
  <si>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</si>
  <si>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</si>
  <si>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</si>
  <si>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</si>
  <si>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</si>
  <si>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</si>
  <si>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</si>
  <si>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</si>
  <si>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</si>
  <si>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</si>
  <si>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</si>
  <si>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</si>
  <si>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</si>
  <si>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</si>
  <si>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</si>
  <si>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</si>
  <si>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</si>
  <si>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</si>
  <si>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</si>
  <si>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</si>
  <si>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</si>
  <si>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</si>
  <si>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</si>
  <si>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</si>
  <si>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</si>
  <si>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</si>
  <si>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</si>
  <si>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</si>
  <si>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</si>
  <si>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</si>
  <si>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</si>
  <si>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</si>
  <si>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</si>
  <si>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</si>
  <si>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</si>
  <si>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</si>
  <si>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</si>
  <si>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</si>
  <si>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</si>
  <si>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</si>
  <si>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</si>
  <si>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</si>
  <si>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</si>
  <si>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</si>
  <si>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</si>
  <si>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</si>
  <si>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</si>
  <si>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</si>
  <si>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</si>
  <si>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</si>
  <si>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</si>
  <si>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</si>
  <si>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</si>
  <si>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</si>
  <si>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</si>
  <si>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</si>
  <si>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</si>
  <si>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</si>
  <si>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</si>
  <si>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</si>
  <si>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</si>
  <si>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</si>
  <si>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</si>
  <si>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</si>
  <si>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</si>
  <si>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</si>
  <si>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</si>
  <si>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</si>
  <si>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</si>
  <si>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</si>
  <si>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</si>
  <si>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</si>
  <si>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</si>
  <si>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</si>
  <si>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</si>
  <si>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</si>
  <si>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</si>
  <si>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</si>
  <si>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</si>
  <si>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</si>
  <si>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</si>
  <si>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</si>
  <si>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</si>
  <si>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</si>
  <si>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</si>
  <si>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</si>
  <si>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</si>
  <si>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</si>
  <si>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</si>
  <si>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</si>
  <si>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</si>
  <si>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</si>
  <si>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</si>
  <si>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</si>
  <si>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</si>
  <si>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</si>
  <si>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</si>
  <si>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</si>
  <si>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</si>
  <si>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</si>
  <si>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</si>
  <si>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</si>
  <si>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</si>
  <si>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</si>
  <si>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</si>
  <si>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</si>
  <si>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</si>
  <si>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</si>
  <si>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</si>
  <si>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</si>
  <si>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</si>
  <si>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</si>
  <si>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</si>
  <si>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</si>
  <si>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</si>
  <si>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</si>
  <si>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</si>
  <si>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</si>
  <si>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</si>
  <si>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</si>
  <si>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</si>
  <si>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</si>
  <si>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</si>
  <si>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</si>
  <si>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</si>
  <si>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</si>
  <si>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</si>
  <si>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</si>
  <si>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</si>
  <si>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</si>
  <si>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</si>
  <si>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</si>
  <si>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</si>
  <si>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</si>
  <si>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</si>
  <si>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</si>
  <si>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</si>
  <si>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</si>
  <si>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</si>
  <si>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</si>
  <si>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</si>
  <si>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</si>
  <si>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</si>
  <si>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</si>
  <si>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</si>
  <si>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</si>
  <si>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</si>
  <si>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</si>
  <si>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</si>
  <si>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</si>
  <si>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</si>
  <si>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</si>
  <si>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</si>
  <si>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</si>
  <si>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</si>
  <si>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</si>
  <si>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</si>
  <si>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</si>
  <si>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</si>
  <si>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</si>
  <si>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</si>
  <si>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</si>
  <si>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</si>
  <si>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</si>
  <si>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</si>
  <si>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</si>
  <si>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</si>
  <si>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</si>
  <si>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</si>
  <si>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</si>
  <si>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</si>
  <si>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</si>
  <si>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</si>
  <si>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</si>
  <si>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</si>
  <si>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</si>
  <si>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</si>
  <si>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</si>
  <si>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</si>
  <si>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</si>
  <si>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</si>
  <si>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</si>
  <si>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</si>
  <si>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</si>
  <si>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</si>
  <si>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</si>
  <si>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</si>
  <si>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</si>
  <si>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</si>
  <si>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</si>
  <si>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</si>
  <si>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</si>
  <si>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</si>
  <si>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</si>
  <si>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</si>
  <si>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</si>
  <si>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</si>
  <si>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</si>
  <si>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</si>
  <si>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</si>
  <si>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</si>
  <si>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</si>
  <si>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</si>
  <si>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</si>
  <si>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</si>
  <si>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</si>
  <si>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</si>
  <si>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</si>
  <si>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</si>
  <si>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</si>
  <si>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</si>
  <si>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</si>
  <si>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</si>
  <si>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</si>
  <si>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</si>
  <si>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</si>
  <si>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</si>
  <si>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</si>
  <si>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</si>
  <si>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</si>
  <si>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</si>
  <si>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</si>
  <si>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</si>
  <si>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</si>
  <si>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</si>
  <si>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</si>
  <si>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</si>
  <si>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</si>
  <si>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</si>
  <si>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</si>
  <si>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</si>
  <si>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</si>
  <si>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</si>
  <si>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</si>
  <si>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</si>
  <si>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</si>
  <si>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</si>
  <si>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</si>
  <si>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</si>
  <si>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</si>
  <si>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</si>
  <si>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</si>
  <si>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</si>
  <si>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</si>
  <si>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</si>
  <si>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</si>
  <si>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</si>
  <si>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</si>
  <si>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</si>
  <si>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</si>
  <si>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</si>
  <si>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</si>
  <si>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</si>
  <si>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</si>
  <si>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</si>
  <si>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</si>
  <si>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</si>
  <si>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</si>
  <si>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</si>
  <si>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</si>
  <si>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</si>
  <si>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</si>
  <si>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</si>
  <si>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</si>
  <si>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</si>
  <si>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</si>
  <si>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</si>
  <si>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</si>
  <si>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</si>
  <si>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</si>
  <si>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</si>
  <si>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</si>
  <si>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</si>
  <si>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</si>
  <si>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</si>
  <si>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</si>
  <si>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</si>
  <si>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</si>
  <si>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</si>
  <si>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</si>
  <si>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</si>
  <si>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</si>
  <si>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</si>
  <si>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</si>
  <si>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</si>
  <si>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</si>
  <si>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</si>
  <si>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</si>
  <si>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</si>
  <si>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</si>
  <si>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</si>
  <si>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</si>
  <si>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</si>
  <si>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</si>
  <si>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</si>
  <si>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</si>
  <si>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</si>
  <si>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</si>
  <si>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</si>
  <si>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</si>
  <si>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</si>
  <si>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</si>
  <si>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</si>
  <si>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</si>
  <si>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</si>
  <si>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</si>
  <si>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</si>
  <si>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</si>
  <si>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</si>
  <si>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</si>
  <si>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</si>
  <si>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</si>
  <si>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</si>
  <si>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</si>
  <si>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</si>
  <si>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</si>
  <si>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</si>
  <si>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</si>
  <si>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</si>
  <si>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</si>
  <si>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</si>
  <si>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</si>
  <si>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</si>
  <si>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</si>
  <si>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</si>
  <si>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</si>
  <si>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</si>
  <si>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</si>
  <si>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</si>
  <si>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</si>
  <si>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</si>
  <si>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</si>
  <si>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</si>
  <si>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</si>
  <si>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</si>
  <si>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</si>
  <si>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</si>
  <si>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</si>
  <si>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</si>
  <si>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</si>
  <si>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</si>
  <si>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</si>
  <si>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</si>
  <si>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</si>
  <si>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</si>
  <si>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</si>
  <si>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</si>
  <si>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</si>
  <si>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</si>
  <si>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</si>
  <si>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</si>
  <si>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</si>
  <si>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</si>
  <si>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</si>
  <si>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</si>
  <si>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</si>
  <si>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</si>
  <si>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</si>
  <si>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</si>
  <si>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</si>
  <si>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</si>
  <si>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</si>
  <si>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</si>
  <si>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</si>
  <si>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</si>
  <si>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</si>
  <si>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</si>
  <si>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</si>
  <si>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</si>
  <si>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</si>
  <si>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</si>
  <si>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</si>
  <si>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</si>
  <si>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</si>
  <si>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</si>
  <si>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</si>
  <si>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</si>
  <si>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</si>
  <si>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</si>
  <si>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</si>
  <si>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</si>
  <si>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</si>
  <si>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</si>
  <si>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</si>
  <si>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</si>
  <si>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</si>
  <si>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</si>
  <si>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</si>
  <si>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</si>
  <si>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</si>
  <si>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</si>
  <si>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</si>
  <si>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</si>
  <si>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</si>
  <si>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</si>
  <si>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</si>
  <si>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</si>
  <si>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</si>
  <si>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</si>
  <si>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</si>
  <si>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</si>
  <si>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</si>
  <si>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</si>
  <si>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</si>
  <si>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</si>
  <si>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</si>
  <si>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</si>
  <si>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</si>
  <si>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</si>
  <si>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</si>
  <si>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</si>
  <si>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</si>
  <si>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</si>
  <si>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</si>
  <si>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</si>
  <si>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</si>
  <si>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</si>
  <si>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</si>
  <si>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</si>
  <si>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</si>
  <si>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</si>
  <si>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</si>
  <si>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</si>
  <si>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</si>
  <si>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</si>
  <si>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</si>
  <si>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</si>
  <si>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</si>
  <si>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</si>
  <si>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</si>
  <si>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</si>
  <si>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</si>
  <si>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</si>
  <si>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</si>
  <si>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</si>
  <si>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</si>
  <si>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</si>
  <si>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</si>
  <si>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</si>
  <si>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</si>
  <si>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</si>
  <si>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</si>
  <si>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</si>
  <si>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</si>
  <si>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</si>
  <si>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</si>
  <si>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</si>
  <si>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</si>
  <si>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</si>
  <si>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</si>
  <si>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</si>
  <si>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</si>
  <si>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</si>
  <si>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</si>
  <si>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</si>
  <si>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</si>
  <si>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</si>
  <si>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</si>
  <si>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</si>
  <si>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</si>
  <si>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</si>
  <si>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</si>
  <si>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</si>
  <si>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</si>
  <si>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</si>
  <si>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</si>
  <si>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</si>
  <si>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</si>
  <si>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</si>
  <si>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</si>
  <si>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</si>
  <si>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</si>
  <si>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</si>
  <si>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</si>
  <si>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</si>
  <si>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</si>
  <si>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</si>
  <si>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</si>
  <si>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</si>
  <si>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</si>
  <si>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</si>
  <si>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</si>
  <si>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</si>
  <si>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</si>
  <si>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</si>
  <si>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</si>
  <si>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</si>
  <si>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</si>
  <si>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</si>
  <si>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</si>
  <si>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</si>
  <si>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</si>
  <si>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</si>
  <si>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</si>
  <si>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</si>
  <si>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</si>
  <si>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</si>
  <si>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</si>
  <si>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</si>
  <si>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</si>
  <si>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</si>
  <si>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</si>
  <si>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</si>
  <si>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</si>
  <si>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</si>
  <si>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</si>
  <si>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</si>
  <si>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</si>
  <si>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</si>
  <si>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</si>
  <si>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</si>
  <si>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</si>
  <si>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</si>
  <si>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</si>
  <si>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</si>
  <si>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</si>
  <si>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</si>
  <si>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</si>
  <si>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</si>
  <si>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</si>
  <si>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</si>
  <si>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</si>
  <si>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</si>
  <si>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</si>
  <si>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</si>
  <si>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</si>
  <si>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</si>
  <si>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</si>
  <si>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</si>
  <si>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</si>
  <si>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</si>
  <si>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</si>
  <si>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</si>
  <si>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</si>
  <si>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</si>
  <si>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</si>
  <si>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</si>
  <si>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</si>
  <si>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</si>
  <si>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</si>
  <si>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</si>
  <si>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</si>
  <si>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</si>
  <si>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</si>
  <si>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</si>
  <si>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</si>
  <si>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</si>
  <si>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</si>
  <si>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</si>
  <si>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</si>
  <si>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</si>
  <si>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</si>
  <si>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</si>
  <si>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</si>
  <si>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</si>
  <si>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</si>
  <si>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</si>
  <si>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</si>
  <si>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</si>
  <si>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</si>
  <si>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</si>
  <si>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</si>
  <si>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</si>
  <si>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</si>
  <si>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</si>
  <si>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</si>
  <si>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</si>
  <si>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</si>
  <si>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</si>
  <si>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</si>
  <si>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</si>
  <si>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</si>
  <si>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</si>
  <si>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</si>
  <si>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</si>
  <si>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</si>
  <si>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</si>
  <si>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</si>
  <si>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</si>
  <si>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</si>
  <si>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</si>
  <si>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</si>
  <si>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</si>
  <si>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</si>
  <si>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</si>
  <si>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</si>
  <si>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</si>
  <si>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</si>
  <si>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</si>
  <si>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</si>
  <si>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</si>
  <si>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</si>
  <si>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</si>
  <si>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</si>
  <si>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</si>
  <si>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</si>
  <si>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</si>
  <si>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</si>
  <si>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</si>
  <si>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</si>
  <si>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</si>
  <si>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</si>
  <si>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</si>
  <si>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</si>
  <si>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</si>
  <si>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</si>
  <si>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</si>
  <si>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</si>
  <si>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</si>
  <si>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</si>
  <si>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</si>
  <si>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</si>
  <si>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</si>
  <si>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</si>
  <si>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</si>
  <si>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</si>
  <si>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</si>
  <si>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</si>
  <si>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</si>
  <si>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</si>
  <si>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</si>
  <si>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</si>
  <si>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</si>
  <si>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</si>
  <si>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</si>
  <si>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</si>
  <si>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</si>
  <si>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</si>
  <si>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</si>
  <si>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</si>
  <si>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</si>
  <si>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</si>
  <si>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</si>
  <si>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</si>
  <si>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</si>
  <si>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</si>
  <si>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</si>
  <si>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</si>
  <si>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</si>
  <si>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</si>
  <si>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</si>
  <si>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</si>
  <si>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</si>
  <si>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</si>
  <si>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</si>
  <si>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</si>
  <si>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</si>
  <si>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</si>
  <si>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</si>
  <si>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</si>
  <si>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</si>
  <si>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</si>
  <si>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</si>
  <si>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</si>
  <si>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</si>
  <si>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</si>
  <si>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</si>
  <si>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</si>
  <si>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</si>
  <si>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</si>
  <si>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</si>
  <si>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</si>
  <si>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</si>
  <si>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</si>
  <si>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</si>
  <si>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</si>
  <si>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</si>
  <si>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</si>
  <si>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</si>
  <si>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</si>
  <si>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</si>
  <si>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</si>
  <si>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</si>
  <si>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</si>
  <si>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</si>
  <si>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</si>
  <si>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</si>
  <si>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</si>
  <si>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</si>
  <si>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</si>
  <si>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</si>
  <si>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</si>
  <si>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</si>
  <si>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</si>
  <si>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</si>
  <si>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</si>
  <si>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</si>
  <si>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</si>
  <si>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</si>
  <si>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</si>
  <si>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</si>
  <si>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</si>
  <si>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</si>
  <si>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</si>
  <si>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</si>
  <si>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</si>
  <si>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</si>
  <si>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</si>
  <si>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</si>
  <si>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</si>
  <si>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</si>
  <si>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</si>
  <si>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</si>
  <si>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</si>
  <si>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</si>
  <si>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</si>
  <si>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</si>
  <si>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</si>
  <si>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</si>
  <si>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</si>
  <si>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</si>
  <si>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</si>
  <si>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</si>
  <si>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</si>
  <si>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</si>
  <si>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</si>
  <si>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</si>
  <si>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</si>
  <si>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</si>
  <si>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</si>
  <si>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</si>
  <si>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</si>
  <si>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</si>
  <si>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</si>
  <si>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</si>
  <si>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</si>
  <si>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</si>
  <si>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</si>
  <si>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</si>
  <si>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</si>
  <si>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</si>
  <si>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</si>
  <si>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</si>
  <si>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</si>
  <si>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</si>
  <si>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</si>
  <si>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</si>
  <si>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</si>
  <si>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</si>
  <si>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</si>
  <si>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</si>
  <si>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</si>
  <si>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</si>
  <si>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</si>
  <si>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</si>
  <si>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</si>
  <si>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</si>
  <si>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</si>
  <si>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</si>
  <si>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</si>
  <si>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</si>
  <si>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</si>
  <si>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</si>
  <si>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</si>
  <si>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</si>
  <si>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</si>
  <si>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</si>
  <si>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</si>
  <si>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</si>
  <si>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</si>
  <si>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</si>
  <si>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</si>
  <si>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</si>
  <si>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</si>
  <si>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</si>
  <si>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</si>
  <si>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</si>
  <si>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</si>
  <si>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</si>
  <si>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</si>
  <si>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</si>
  <si>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</si>
  <si>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</si>
  <si>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</si>
  <si>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</si>
  <si>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</si>
  <si>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</si>
  <si>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</si>
  <si>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</si>
  <si>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</si>
  <si>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</si>
  <si>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</si>
  <si>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</si>
  <si>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</si>
  <si>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</si>
  <si>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</si>
  <si>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</si>
  <si>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</si>
  <si>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</si>
  <si>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</si>
  <si>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</si>
  <si>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</si>
  <si>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</si>
  <si>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</si>
  <si>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</si>
  <si>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</si>
  <si>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</si>
  <si>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</si>
  <si>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</si>
  <si>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</si>
  <si>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</si>
  <si>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</si>
  <si>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</si>
  <si>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</si>
  <si>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</si>
  <si>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</si>
  <si>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</si>
  <si>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</si>
  <si>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</si>
  <si>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</si>
  <si>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</si>
  <si>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</si>
  <si>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</si>
  <si>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</si>
  <si>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</si>
  <si>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</si>
  <si>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</si>
  <si>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</si>
  <si>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</si>
  <si>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</si>
  <si>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</si>
  <si>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</si>
  <si>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</si>
  <si>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</si>
  <si>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</si>
  <si>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</si>
  <si>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</si>
  <si>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</si>
  <si>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</si>
  <si>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</si>
  <si>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</si>
  <si>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</si>
  <si>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</si>
  <si>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</si>
  <si>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</si>
  <si>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</si>
  <si>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</si>
  <si>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</si>
  <si>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</si>
  <si>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</si>
  <si>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</si>
  <si>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</si>
  <si>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</si>
  <si>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</si>
  <si>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</si>
  <si>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</si>
  <si>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</si>
  <si>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</si>
  <si>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</si>
  <si>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</si>
  <si>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</si>
  <si>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</si>
  <si>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</si>
  <si>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</si>
  <si>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</si>
  <si>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</si>
  <si>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</si>
  <si>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</si>
  <si>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</si>
  <si>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</si>
  <si>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</si>
  <si>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</si>
  <si>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</si>
  <si>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</si>
  <si>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</si>
  <si>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</si>
  <si>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</si>
  <si>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</si>
  <si>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</si>
  <si>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</si>
  <si>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</si>
  <si>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</si>
  <si>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</si>
  <si>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</si>
  <si>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</si>
  <si>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</si>
  <si>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</si>
  <si>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</si>
  <si>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</si>
  <si>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</si>
  <si>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</si>
  <si>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</si>
  <si>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</si>
  <si>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</si>
  <si>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</si>
  <si>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</si>
  <si>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</si>
  <si>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</si>
  <si>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</si>
  <si>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</si>
  <si>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</si>
  <si>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</si>
  <si>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</si>
  <si>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</si>
  <si>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</si>
  <si>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</si>
  <si>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</si>
  <si>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</si>
  <si>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</si>
  <si>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</si>
  <si>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</si>
  <si>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</si>
  <si>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</si>
  <si>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</si>
  <si>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</si>
  <si>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</si>
  <si>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</si>
  <si>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</si>
  <si>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</si>
  <si>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</si>
  <si>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</si>
  <si>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</si>
  <si>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</si>
  <si>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</si>
  <si>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</si>
  <si>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</si>
  <si>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</si>
  <si>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</si>
  <si>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</si>
  <si>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</si>
  <si>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</si>
  <si>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</si>
  <si>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</si>
  <si>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</si>
  <si>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</si>
  <si>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</si>
  <si>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</si>
  <si>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</si>
  <si>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</si>
  <si>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</si>
  <si>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</si>
  <si>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</si>
  <si>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</si>
  <si>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</si>
  <si>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</si>
  <si>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</si>
  <si>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</si>
  <si>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</si>
  <si>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</si>
  <si>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</si>
  <si>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</si>
  <si>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</si>
  <si>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</si>
  <si>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</si>
  <si>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</si>
  <si>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</si>
  <si>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</si>
  <si>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</si>
  <si>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</si>
  <si>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</si>
  <si>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</si>
  <si>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</si>
  <si>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</si>
  <si>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</si>
  <si>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</si>
  <si>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</si>
  <si>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</si>
  <si>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</si>
  <si>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</si>
  <si>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</si>
  <si>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</si>
  <si>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</si>
  <si>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</si>
  <si>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</si>
  <si>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</si>
  <si>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</si>
  <si>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</si>
  <si>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</si>
  <si>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</si>
  <si>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</si>
  <si>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</si>
  <si>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</si>
  <si>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</si>
  <si>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</si>
  <si>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</si>
  <si>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</si>
  <si>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</si>
  <si>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</si>
  <si>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</si>
  <si>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</si>
  <si>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</si>
  <si>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</si>
  <si>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</si>
  <si>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</si>
  <si>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</si>
  <si>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</si>
  <si>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</si>
  <si>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</si>
  <si>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</si>
  <si>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</si>
  <si>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</si>
  <si>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</si>
  <si>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</si>
  <si>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</si>
  <si>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</si>
  <si>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</si>
  <si>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</si>
  <si>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</si>
  <si>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</si>
  <si>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</si>
  <si>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</si>
  <si>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</si>
  <si>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</si>
  <si>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</si>
  <si>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</si>
  <si>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</si>
  <si>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</si>
  <si>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</si>
  <si>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</si>
  <si>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</si>
  <si>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</si>
  <si>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</si>
  <si>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</si>
  <si>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</si>
  <si>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</si>
  <si>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</si>
  <si>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</si>
  <si>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</si>
  <si>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</si>
  <si>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</si>
  <si>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</si>
  <si>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</si>
  <si>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</si>
  <si>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</si>
  <si>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</si>
  <si>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</si>
  <si>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</si>
  <si>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</si>
  <si>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</si>
  <si>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</si>
  <si>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</si>
  <si>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</si>
  <si>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</si>
  <si>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</si>
  <si>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</si>
  <si>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</si>
  <si>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</si>
  <si>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</si>
  <si>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</si>
  <si>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</si>
  <si>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</si>
  <si>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</si>
  <si>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</si>
  <si>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</si>
  <si>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</si>
  <si>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</si>
  <si>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</si>
  <si>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</si>
  <si>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</si>
  <si>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</si>
  <si>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</si>
  <si>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</si>
  <si>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</si>
  <si>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</si>
  <si>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</si>
  <si>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</si>
  <si>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</si>
  <si>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</si>
  <si>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</si>
  <si>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</si>
  <si>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</si>
  <si>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</si>
  <si>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</si>
  <si>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</si>
  <si>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</si>
  <si>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</si>
  <si>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</si>
  <si>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</si>
  <si>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</si>
  <si>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</si>
  <si>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</si>
  <si>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</si>
  <si>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</si>
  <si>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</si>
  <si>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</si>
  <si>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</si>
  <si>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</si>
  <si>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</si>
  <si>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</si>
  <si>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</si>
  <si>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</si>
  <si>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</si>
  <si>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</si>
  <si>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</si>
  <si>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</si>
  <si>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</si>
  <si>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</si>
  <si>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</si>
  <si>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</si>
  <si>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</si>
  <si>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</si>
  <si>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</si>
  <si>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</si>
  <si>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</si>
  <si>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</si>
  <si>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</si>
  <si>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</si>
  <si>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</si>
  <si>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</si>
  <si>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</si>
  <si>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</si>
  <si>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</si>
  <si>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</si>
  <si>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</si>
  <si>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</si>
  <si>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</si>
  <si>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</si>
  <si>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</si>
  <si>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</si>
  <si>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</si>
  <si>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</si>
  <si>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</si>
  <si>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</si>
  <si>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</si>
  <si>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</si>
  <si>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</si>
  <si>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</si>
  <si>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</si>
  <si>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</si>
  <si>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</si>
  <si>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</si>
  <si>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</si>
  <si>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</si>
  <si>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</si>
  <si>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</si>
  <si>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</si>
  <si>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</si>
  <si>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</si>
  <si>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</si>
  <si>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</si>
  <si>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</si>
  <si>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</si>
  <si>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</si>
  <si>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</si>
  <si>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</si>
  <si>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</si>
  <si>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</si>
  <si>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</si>
  <si>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</si>
  <si>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</si>
  <si>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</si>
  <si>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</si>
  <si>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</si>
  <si>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</si>
  <si>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</si>
  <si>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</si>
  <si>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</si>
  <si>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</si>
  <si>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</si>
  <si>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</si>
  <si>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</si>
  <si>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</si>
  <si>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</si>
  <si>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</si>
  <si>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</si>
  <si>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</si>
  <si>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</si>
  <si>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</si>
  <si>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</si>
  <si>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</si>
  <si>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</si>
  <si>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</si>
  <si>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</si>
  <si>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</si>
  <si>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</si>
  <si>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</si>
  <si>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</si>
  <si>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</si>
  <si>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</si>
  <si>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</si>
  <si>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</si>
  <si>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</si>
  <si>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</si>
  <si>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</si>
  <si>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</si>
  <si>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</si>
  <si>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</si>
  <si>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</si>
  <si>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</si>
  <si>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</si>
  <si>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</si>
  <si>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</si>
  <si>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</si>
  <si>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</si>
  <si>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</si>
  <si>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</si>
  <si>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</si>
  <si>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</si>
  <si>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</si>
  <si>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</si>
  <si>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</si>
  <si>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</si>
  <si>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</si>
  <si>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</si>
  <si>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</si>
  <si>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</si>
  <si>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</si>
  <si>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</si>
  <si>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</si>
  <si>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</si>
  <si>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</si>
  <si>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</si>
  <si>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</si>
  <si>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</si>
  <si>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</si>
  <si>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</si>
  <si>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</si>
  <si>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</si>
  <si>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</si>
  <si>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</si>
  <si>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</si>
  <si>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</si>
  <si>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</si>
  <si>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</si>
  <si>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</si>
  <si>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</si>
  <si>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</si>
  <si>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</si>
  <si>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</si>
  <si>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</si>
  <si>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</si>
  <si>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</si>
  <si>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</si>
  <si>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</si>
  <si>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</si>
  <si>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</si>
  <si>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</si>
  <si>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</si>
  <si>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</si>
  <si>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</si>
  <si>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</si>
  <si>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</si>
  <si>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</si>
  <si>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</si>
  <si>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</si>
  <si>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</si>
  <si>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</si>
  <si>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</si>
  <si>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</si>
  <si>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</si>
  <si>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</si>
  <si>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</si>
  <si>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</si>
  <si>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</si>
  <si>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</si>
  <si>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</si>
  <si>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</si>
  <si>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</si>
  <si>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</si>
  <si>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</si>
  <si>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</si>
  <si>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</si>
  <si>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</si>
  <si>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</si>
  <si>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</si>
  <si>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</si>
  <si>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</si>
  <si>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</si>
  <si>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</si>
  <si>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</si>
  <si>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</si>
  <si>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</si>
  <si>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</si>
  <si>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</si>
  <si>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</si>
  <si>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</si>
  <si>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</si>
  <si>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</si>
  <si>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</si>
  <si>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</si>
  <si>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</si>
  <si>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</si>
  <si>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</si>
  <si>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</si>
  <si>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</si>
  <si>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</si>
  <si>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</si>
  <si>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</si>
  <si>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</si>
  <si>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</si>
  <si>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</si>
  <si>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</si>
  <si>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</si>
  <si>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</si>
  <si>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</si>
  <si>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</si>
  <si>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</si>
  <si>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</si>
  <si>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</si>
  <si>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</si>
  <si>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</si>
  <si>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</si>
  <si>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</si>
  <si>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</si>
  <si>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</si>
  <si>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</si>
  <si>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</si>
  <si>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</si>
  <si>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</si>
  <si>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</si>
  <si>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</si>
  <si>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</si>
  <si>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</si>
  <si>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</si>
  <si>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</si>
  <si>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</si>
  <si>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</si>
  <si>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</si>
  <si>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</si>
  <si>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</si>
  <si>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</si>
  <si>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</si>
  <si>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</si>
  <si>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</si>
  <si>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</si>
  <si>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</si>
  <si>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</si>
  <si>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</si>
  <si>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</si>
  <si>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</si>
  <si>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</si>
  <si>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</si>
  <si>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</si>
  <si>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</si>
  <si>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</si>
  <si>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</si>
  <si>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</si>
  <si>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</si>
  <si>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</si>
  <si>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</si>
  <si>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</si>
  <si>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</si>
  <si>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</si>
  <si>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</si>
  <si>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</si>
  <si>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</si>
  <si>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</si>
  <si>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</si>
  <si>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</si>
  <si>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</si>
  <si>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</si>
  <si>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</si>
  <si>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</si>
  <si>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</si>
  <si>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</si>
  <si>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</si>
  <si>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</si>
  <si>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</si>
  <si>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</si>
  <si>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</si>
  <si>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</si>
  <si>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</si>
  <si>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</si>
  <si>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</si>
  <si>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</si>
  <si>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</si>
  <si>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</si>
  <si>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</si>
  <si>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</si>
  <si>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</si>
  <si>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</si>
  <si>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</si>
  <si>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</si>
  <si>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</si>
  <si>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</si>
  <si>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</si>
  <si>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</si>
  <si>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</si>
  <si>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</si>
  <si>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</si>
  <si>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</si>
  <si>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</si>
  <si>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</si>
  <si>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</si>
  <si>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</si>
  <si>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</si>
  <si>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</si>
  <si>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</si>
  <si>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</si>
  <si>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</si>
  <si>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</si>
  <si>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</si>
  <si>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</si>
  <si>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</si>
  <si>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</si>
  <si>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</si>
  <si>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</si>
  <si>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</si>
  <si>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</si>
  <si>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</si>
  <si>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</si>
  <si>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</si>
  <si>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</si>
  <si>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</si>
  <si>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</si>
  <si>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</si>
  <si>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</si>
  <si>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</si>
  <si>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</si>
  <si>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</si>
  <si>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</si>
  <si>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</si>
  <si>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</si>
  <si>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</si>
  <si>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</si>
  <si>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</si>
  <si>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</si>
  <si>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</si>
  <si>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</si>
  <si>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</si>
  <si>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</si>
  <si>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</si>
  <si>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</si>
  <si>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</si>
  <si>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</si>
  <si>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</si>
  <si>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</si>
  <si>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</si>
  <si>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</si>
  <si>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</si>
  <si>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</si>
  <si>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</si>
  <si>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</si>
  <si>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</si>
  <si>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</si>
  <si>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</si>
  <si>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</si>
  <si>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</si>
  <si>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</si>
  <si>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</si>
  <si>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</si>
  <si>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</si>
  <si>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</si>
  <si>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</si>
  <si>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</si>
  <si>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</si>
  <si>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</si>
  <si>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</si>
  <si>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</si>
  <si>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</si>
  <si>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</si>
  <si>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</si>
  <si>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</si>
  <si>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</si>
  <si>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</si>
  <si>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</si>
  <si>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</si>
  <si>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</si>
  <si>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</si>
  <si>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</si>
  <si>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</si>
  <si>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</si>
  <si>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</si>
  <si>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</si>
  <si>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</si>
  <si>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</si>
  <si>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</si>
  <si>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</si>
  <si>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</si>
  <si>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</si>
  <si>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</si>
  <si>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</si>
  <si>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</si>
  <si>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</si>
  <si>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</si>
  <si>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</si>
  <si>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</si>
  <si>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</si>
  <si>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</si>
  <si>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</si>
  <si>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</si>
  <si>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</si>
  <si>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</si>
  <si>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</si>
  <si>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</si>
  <si>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</si>
  <si>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</si>
  <si>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</si>
  <si>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</si>
  <si>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</si>
  <si>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</si>
  <si>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</si>
  <si>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</si>
  <si>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</si>
  <si>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</si>
  <si>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</si>
  <si>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</si>
  <si>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</si>
  <si>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</si>
  <si>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</si>
  <si>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</si>
  <si>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</si>
  <si>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</si>
  <si>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</si>
  <si>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</si>
  <si>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</si>
  <si>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</si>
  <si>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</si>
  <si>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</si>
  <si>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</si>
  <si>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</si>
  <si>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</si>
  <si>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</si>
  <si>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</si>
  <si>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</si>
  <si>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</si>
  <si>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</si>
  <si>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</si>
  <si>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</si>
  <si>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</si>
  <si>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</si>
  <si>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</si>
  <si>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</si>
  <si>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</si>
  <si>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</si>
  <si>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</si>
  <si>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</si>
  <si>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</si>
  <si>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</si>
  <si>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</si>
  <si>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</si>
  <si>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</si>
  <si>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</si>
  <si>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</si>
  <si>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</si>
  <si>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</si>
  <si>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</si>
  <si>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</si>
  <si>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</si>
  <si>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</si>
  <si>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</si>
  <si>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</si>
  <si>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</si>
  <si>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</si>
  <si>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</si>
  <si>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</si>
  <si>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</si>
  <si>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</si>
  <si>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</si>
  <si>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</si>
  <si>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</si>
  <si>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</si>
  <si>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</si>
  <si>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</si>
  <si>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</si>
  <si>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</si>
  <si>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</si>
  <si>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</si>
  <si>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</si>
  <si>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</si>
  <si>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</si>
  <si>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</si>
  <si>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</si>
  <si>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</si>
  <si>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</si>
  <si>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</si>
  <si>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</si>
  <si>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</si>
  <si>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</si>
  <si>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</si>
  <si>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</si>
  <si>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</si>
  <si>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</si>
  <si>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</si>
  <si>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</si>
  <si>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</si>
  <si>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</si>
  <si>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</si>
  <si>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</si>
  <si>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</si>
  <si>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</si>
  <si>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</si>
  <si>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</si>
  <si>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</si>
  <si>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</si>
  <si>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</si>
  <si>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</si>
  <si>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</si>
  <si>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</si>
  <si>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</si>
  <si>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</si>
  <si>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</si>
  <si>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</si>
  <si>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</si>
  <si>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</si>
  <si>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</si>
  <si>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</si>
  <si>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</si>
  <si>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</si>
  <si>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</si>
  <si>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</si>
  <si>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</si>
  <si>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</si>
  <si>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</si>
  <si>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</si>
  <si>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</si>
  <si>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</si>
  <si>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</si>
  <si>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</si>
  <si>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</si>
  <si>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</si>
  <si>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</si>
  <si>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</si>
  <si>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</si>
  <si>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</si>
  <si>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</si>
  <si>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</si>
  <si>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</si>
  <si>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</si>
  <si>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</si>
  <si>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</si>
  <si>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</si>
  <si>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</si>
  <si>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</si>
  <si>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</si>
  <si>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</si>
  <si>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</si>
  <si>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</si>
  <si>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</si>
  <si>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</si>
  <si>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</si>
  <si>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</si>
  <si>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</si>
  <si>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</si>
  <si>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</si>
  <si>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</si>
  <si>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</si>
  <si>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</si>
  <si>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</si>
  <si>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</si>
  <si>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</si>
  <si>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</si>
  <si>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</si>
  <si>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</si>
  <si>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</si>
  <si>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</si>
  <si>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</si>
  <si>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</si>
  <si>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</si>
  <si>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</si>
  <si>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</si>
  <si>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</si>
  <si>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</si>
  <si>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</si>
  <si>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</si>
  <si>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</si>
  <si>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</si>
  <si>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</si>
  <si>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</si>
  <si>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</si>
  <si>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</si>
  <si>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</si>
  <si>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</si>
  <si>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</si>
  <si>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</si>
  <si>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</si>
  <si>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</si>
  <si>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</si>
  <si>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</si>
  <si>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</si>
  <si>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</si>
  <si>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</si>
  <si>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</si>
  <si>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</si>
  <si>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</si>
  <si>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</si>
  <si>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</si>
  <si>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</si>
  <si>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</si>
  <si>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</si>
  <si>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</si>
  <si>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</si>
  <si>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</si>
  <si>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</si>
  <si>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</si>
  <si>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</si>
  <si>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</si>
  <si>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</si>
  <si>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</si>
  <si>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</si>
  <si>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</si>
  <si>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</si>
  <si>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</si>
  <si>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</si>
  <si>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</si>
  <si>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</si>
  <si>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</si>
  <si>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</si>
  <si>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</si>
  <si>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</si>
  <si>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</si>
  <si>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</si>
  <si>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</si>
  <si>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</si>
  <si>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</si>
  <si>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</si>
  <si>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</si>
  <si>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</si>
  <si>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</si>
  <si>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</si>
  <si>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</si>
  <si>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</si>
  <si>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</si>
  <si>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</si>
  <si>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</si>
  <si>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</si>
  <si>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</si>
  <si>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</si>
  <si>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</si>
  <si>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</si>
  <si>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</si>
  <si>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</si>
  <si>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</si>
  <si>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</si>
  <si>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</si>
  <si>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</si>
  <si>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</si>
  <si>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</si>
  <si>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</si>
  <si>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</si>
  <si>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</si>
  <si>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</si>
  <si>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</si>
  <si>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</si>
  <si>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</si>
  <si>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</si>
  <si>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</si>
  <si>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</si>
  <si>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</si>
  <si>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</si>
  <si>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</si>
  <si>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</si>
  <si>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</si>
  <si>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</si>
  <si>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</si>
  <si>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</si>
  <si>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</si>
  <si>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</si>
  <si>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</si>
  <si>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</si>
  <si>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</si>
  <si>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</si>
  <si>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</si>
  <si>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</si>
  <si>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</si>
  <si>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</si>
  <si>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</si>
  <si>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</si>
  <si>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</si>
  <si>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</si>
  <si>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</si>
  <si>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</si>
  <si>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</si>
  <si>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</si>
  <si>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</si>
  <si>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</si>
  <si>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</si>
  <si>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</si>
  <si>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</si>
  <si>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</si>
  <si>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</si>
  <si>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</si>
  <si>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</si>
  <si>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</si>
  <si>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</si>
  <si>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</si>
  <si>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</si>
  <si>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</si>
  <si>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</si>
  <si>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</si>
  <si>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</si>
  <si>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</si>
  <si>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</si>
  <si>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</si>
  <si>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</si>
  <si>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</si>
  <si>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</si>
  <si>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</si>
  <si>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</si>
  <si>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</si>
  <si>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</si>
  <si>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</si>
  <si>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</si>
  <si>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</si>
  <si>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</si>
  <si>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</si>
  <si>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</si>
  <si>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</si>
  <si>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</si>
  <si>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</si>
  <si>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</si>
  <si>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</si>
  <si>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</si>
  <si>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</si>
  <si>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</si>
  <si>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</si>
  <si>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</si>
  <si>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</si>
  <si>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</si>
  <si>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</si>
  <si>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</si>
  <si>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</si>
  <si>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</si>
  <si>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</si>
  <si>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</si>
  <si>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</si>
  <si>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</si>
  <si>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</si>
  <si>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</si>
  <si>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</si>
  <si>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</si>
  <si>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</si>
  <si>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</si>
  <si>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</si>
  <si>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</si>
  <si>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</si>
  <si>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</si>
  <si>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</si>
  <si>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</si>
  <si>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</si>
  <si>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</si>
  <si>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</si>
  <si>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</si>
  <si>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</si>
  <si>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</si>
  <si>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</si>
  <si>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</si>
  <si>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</si>
  <si>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</si>
  <si>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</si>
  <si>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</si>
  <si>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</si>
  <si>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</si>
  <si>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</si>
  <si>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</si>
  <si>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</si>
  <si>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</si>
  <si>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</si>
  <si>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</si>
  <si>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</si>
  <si>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</si>
  <si>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</si>
  <si>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</si>
  <si>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</si>
  <si>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</si>
  <si>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</si>
  <si>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</si>
  <si>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</si>
  <si>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</si>
  <si>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</si>
  <si>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</si>
  <si>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</si>
  <si>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</si>
  <si>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</si>
  <si>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</si>
  <si>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</si>
  <si>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</si>
  <si>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</si>
  <si>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</si>
  <si>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</si>
  <si>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</si>
  <si>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</si>
  <si>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</si>
  <si>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</si>
  <si>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</si>
  <si>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</si>
  <si>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</si>
  <si>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</si>
  <si>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</si>
  <si>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</si>
  <si>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</si>
  <si>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</si>
  <si>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</si>
  <si>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</si>
  <si>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</si>
  <si>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</si>
  <si>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</si>
  <si>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</si>
  <si>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</si>
  <si>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</si>
  <si>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</si>
  <si>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</si>
  <si>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</si>
  <si>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</si>
  <si>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</si>
  <si>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</si>
  <si>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</si>
  <si>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</si>
  <si>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</si>
  <si>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</si>
  <si>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</si>
  <si>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</si>
  <si>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</si>
  <si>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</si>
  <si>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</si>
  <si>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</si>
  <si>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</si>
  <si>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</si>
  <si>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</si>
  <si>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</si>
  <si>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</si>
  <si>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</si>
  <si>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</si>
  <si>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</si>
  <si>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</si>
  <si>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</si>
  <si>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</si>
  <si>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</si>
  <si>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</si>
  <si>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</si>
  <si>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</si>
  <si>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</si>
  <si>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</si>
  <si>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</si>
  <si>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</si>
  <si>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</si>
  <si>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</si>
  <si>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</si>
  <si>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</si>
  <si>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</si>
  <si>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</si>
  <si>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</si>
  <si>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</si>
  <si>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</si>
  <si>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</si>
  <si>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</si>
  <si>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</si>
  <si>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</si>
  <si>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</si>
  <si>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</si>
  <si>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</si>
  <si>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</si>
  <si>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</si>
  <si>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</si>
  <si>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</si>
  <si>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</si>
  <si>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</si>
  <si>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</si>
  <si>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</si>
  <si>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</si>
  <si>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</si>
  <si>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</si>
  <si>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</si>
  <si>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</si>
  <si>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</si>
  <si>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</si>
  <si>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</si>
  <si>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</si>
  <si>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</si>
  <si>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</si>
  <si>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</si>
  <si>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</si>
  <si>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</si>
  <si>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</si>
  <si>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</si>
  <si>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</si>
  <si>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</si>
  <si>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</si>
  <si>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</si>
  <si>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</si>
  <si>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</si>
  <si>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</si>
  <si>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</si>
  <si>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</si>
  <si>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</si>
  <si>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</si>
  <si>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</si>
  <si>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</si>
  <si>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</si>
  <si>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</si>
  <si>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</si>
  <si>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</si>
  <si>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</si>
  <si>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</si>
  <si>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</si>
  <si>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</si>
  <si>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</si>
  <si>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</si>
  <si>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</si>
  <si>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</si>
  <si>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</si>
  <si>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</si>
  <si>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</si>
  <si>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</si>
  <si>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</si>
  <si>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</si>
  <si>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</si>
  <si>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</si>
  <si>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</si>
  <si>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</si>
  <si>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</si>
  <si>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</si>
  <si>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</si>
  <si>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</si>
  <si>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</si>
  <si>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</si>
  <si>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</si>
  <si>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</si>
  <si>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</si>
  <si>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</si>
  <si>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</si>
  <si>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</si>
  <si>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</si>
  <si>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</si>
  <si>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</si>
  <si>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</si>
  <si>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</si>
  <si>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</si>
  <si>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</si>
  <si>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</si>
  <si>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</si>
  <si>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</si>
  <si>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</si>
  <si>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</si>
  <si>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</si>
  <si>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</si>
  <si>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</si>
  <si>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</si>
  <si>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</si>
  <si>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</si>
  <si>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</si>
  <si>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</si>
  <si>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</si>
  <si>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</si>
  <si>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</si>
  <si>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</si>
  <si>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</si>
  <si>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</si>
  <si>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</si>
  <si>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</si>
  <si>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</si>
  <si>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</si>
  <si>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</si>
  <si>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</si>
  <si>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</si>
  <si>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</si>
  <si>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</si>
  <si>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</si>
  <si>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</si>
  <si>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</si>
  <si>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</si>
  <si>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</si>
  <si>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</si>
  <si>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</si>
  <si>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</si>
  <si>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</si>
  <si>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</si>
  <si>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</si>
  <si>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</si>
  <si>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</si>
  <si>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</si>
  <si>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</si>
  <si>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</si>
  <si>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</si>
  <si>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</si>
  <si>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</si>
  <si>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</si>
  <si>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</si>
  <si>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</si>
  <si>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</si>
  <si>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</si>
  <si>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</si>
  <si>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</si>
  <si>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</si>
  <si>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</si>
  <si>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</si>
  <si>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</si>
  <si>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</si>
  <si>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</si>
  <si>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</si>
  <si>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</si>
  <si>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</si>
  <si>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</si>
  <si>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</si>
  <si>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</si>
  <si>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</si>
  <si>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</si>
  <si>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</si>
  <si>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</si>
  <si>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</si>
  <si>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</si>
  <si>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</si>
  <si>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</si>
  <si>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</si>
  <si>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</si>
  <si>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</si>
  <si>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</si>
  <si>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</si>
  <si>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</si>
  <si>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</si>
  <si>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</si>
  <si>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</si>
  <si>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</si>
  <si>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</si>
  <si>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</si>
  <si>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</si>
  <si>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</si>
  <si>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</si>
  <si>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</si>
  <si>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</si>
  <si>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</si>
  <si>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</si>
  <si>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</si>
  <si>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</si>
  <si>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</si>
  <si>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</si>
  <si>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</si>
  <si>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</si>
  <si>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</si>
  <si>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</si>
  <si>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</si>
  <si>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</si>
  <si>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</si>
  <si>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</si>
  <si>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</si>
  <si>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</si>
  <si>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</si>
  <si>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</si>
  <si>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</si>
  <si>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</si>
  <si>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</si>
  <si>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</si>
  <si>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</si>
  <si>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</si>
  <si>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</si>
  <si>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</si>
  <si>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</si>
  <si>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</si>
  <si>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</si>
  <si>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</si>
  <si>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</si>
  <si>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</si>
  <si>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</si>
  <si>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</si>
  <si>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</si>
  <si>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</si>
  <si>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</si>
  <si>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</si>
  <si>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</si>
  <si>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</si>
  <si>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</si>
  <si>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</si>
  <si>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</si>
  <si>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</si>
  <si>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</si>
  <si>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</si>
  <si>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</si>
  <si>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</si>
  <si>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</si>
  <si>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</si>
  <si>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</si>
  <si>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</si>
  <si>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</si>
  <si>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</si>
  <si>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</si>
  <si>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</si>
  <si>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</si>
  <si>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</si>
  <si>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</si>
  <si>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</si>
  <si>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</si>
  <si>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</si>
  <si>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</si>
  <si>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</si>
  <si>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</si>
  <si>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</si>
  <si>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</si>
  <si>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</si>
  <si>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</si>
  <si>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</si>
  <si>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</si>
  <si>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</si>
  <si>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</si>
  <si>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</si>
  <si>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</si>
  <si>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</si>
  <si>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</si>
  <si>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</si>
  <si>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</si>
  <si>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</si>
  <si>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</si>
  <si>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</si>
  <si>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</si>
  <si>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</si>
  <si>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</si>
  <si>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</si>
  <si>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</si>
  <si>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</si>
  <si>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</si>
  <si>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</si>
  <si>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</si>
  <si>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</si>
  <si>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</si>
  <si>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</si>
  <si>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</si>
  <si>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</si>
  <si>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</si>
  <si>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</si>
  <si>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</si>
  <si>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</si>
  <si>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</si>
  <si>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</si>
  <si>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</si>
  <si>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</si>
  <si>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</si>
  <si>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</si>
  <si>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</si>
  <si>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</si>
  <si>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</si>
  <si>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</si>
  <si>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</si>
  <si>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</si>
  <si>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</si>
  <si>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</si>
  <si>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</si>
  <si>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</si>
  <si>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</si>
  <si>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</si>
  <si>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</si>
  <si>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</si>
  <si>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</si>
  <si>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</si>
  <si>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</si>
  <si>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</si>
  <si>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</si>
  <si>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</si>
  <si>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</si>
  <si>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</si>
  <si>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</si>
  <si>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</si>
  <si>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</si>
  <si>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</si>
  <si>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</si>
  <si>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</si>
  <si>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</si>
  <si>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</si>
  <si>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</si>
  <si>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</si>
  <si>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</si>
  <si>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</si>
  <si>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</si>
  <si>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</si>
  <si>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</si>
  <si>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</si>
  <si>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</si>
  <si>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</si>
  <si>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</si>
  <si>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</si>
  <si>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</si>
  <si>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</si>
  <si>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</si>
  <si>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</si>
  <si>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</si>
  <si>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</si>
  <si>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</si>
  <si>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</si>
  <si>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</si>
  <si>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</si>
  <si>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</si>
  <si>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</si>
  <si>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</si>
  <si>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</si>
  <si>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</si>
  <si>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</si>
  <si>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</si>
  <si>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</si>
  <si>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</si>
  <si>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</si>
  <si>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</si>
  <si>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</si>
  <si>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</si>
  <si>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</si>
  <si>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</si>
  <si>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</si>
  <si>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</si>
  <si>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</si>
  <si>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</si>
  <si>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</si>
  <si>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</si>
  <si>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</si>
  <si>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</si>
  <si>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</si>
  <si>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</si>
  <si>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</si>
  <si>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</si>
  <si>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</si>
  <si>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</si>
  <si>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</si>
  <si>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</si>
  <si>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</si>
  <si>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</si>
  <si>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</si>
  <si>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</si>
  <si>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</si>
  <si>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</si>
  <si>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</si>
  <si>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</si>
  <si>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</si>
  <si>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</si>
  <si>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</si>
  <si>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</si>
  <si>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</si>
  <si>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</si>
  <si>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</si>
  <si>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</si>
  <si>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</si>
  <si>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</si>
  <si>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</si>
  <si>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</si>
  <si>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</si>
  <si>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</si>
  <si>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</si>
  <si>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</si>
  <si>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</si>
  <si>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</si>
  <si>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</si>
  <si>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</si>
  <si>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</si>
  <si>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</si>
  <si>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</si>
  <si>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</si>
  <si>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</si>
  <si>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</si>
  <si>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</si>
  <si>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</si>
  <si>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</si>
  <si>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</si>
  <si>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</si>
  <si>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</si>
  <si>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</si>
  <si>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</si>
  <si>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</si>
  <si>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</si>
  <si>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</si>
  <si>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</si>
  <si>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</si>
  <si>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</si>
  <si>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</si>
  <si>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</si>
  <si>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</si>
  <si>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</si>
  <si>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</si>
  <si>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</si>
  <si>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</si>
  <si>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</si>
  <si>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</si>
  <si>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</si>
  <si>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</si>
  <si>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</si>
  <si>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</si>
  <si>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</si>
  <si>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</si>
  <si>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</si>
  <si>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</si>
  <si>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</si>
  <si>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</si>
  <si>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</si>
  <si>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</si>
  <si>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</si>
  <si>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</si>
  <si>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</si>
  <si>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</si>
  <si>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</si>
  <si>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</si>
  <si>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</si>
  <si>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</si>
  <si>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</si>
  <si>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</si>
  <si>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</si>
  <si>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</si>
  <si>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</si>
  <si>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</si>
  <si>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</si>
  <si>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</si>
  <si>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</si>
  <si>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</si>
  <si>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</si>
  <si>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</si>
  <si>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</si>
  <si>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</si>
  <si>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</si>
  <si>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</si>
  <si>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</si>
  <si>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</si>
  <si>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</si>
  <si>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</si>
  <si>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</si>
  <si>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</si>
  <si>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</si>
  <si>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</si>
  <si>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</si>
  <si>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</si>
  <si>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</si>
  <si>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</si>
  <si>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</si>
  <si>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</si>
  <si>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</si>
  <si>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</si>
  <si>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</si>
  <si>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</si>
  <si>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</si>
  <si>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</si>
  <si>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</si>
  <si>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</si>
  <si>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</si>
  <si>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</si>
  <si>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</si>
  <si>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</si>
  <si>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</si>
  <si>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</si>
  <si>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</si>
  <si>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</si>
  <si>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</si>
  <si>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</si>
  <si>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</si>
  <si>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</si>
  <si>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</si>
  <si>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</si>
  <si>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</si>
  <si>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</si>
  <si>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</si>
  <si>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</si>
  <si>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</si>
  <si>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</si>
  <si>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</si>
  <si>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</si>
  <si>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</si>
  <si>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</si>
  <si>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</si>
  <si>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</si>
  <si>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</si>
  <si>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</si>
  <si>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</si>
  <si>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</si>
  <si>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</si>
  <si>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</si>
  <si>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</si>
  <si>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</si>
  <si>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</si>
  <si>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</si>
  <si>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</si>
  <si>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</si>
  <si>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</si>
  <si>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</si>
  <si>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</si>
  <si>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</si>
  <si>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</si>
  <si>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</si>
  <si>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</si>
  <si>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</si>
  <si>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</si>
  <si>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</si>
  <si>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</si>
  <si>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</si>
  <si>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</si>
  <si>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</si>
  <si>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</si>
  <si>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</si>
  <si>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</si>
  <si>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</si>
  <si>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</si>
  <si>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</si>
  <si>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</si>
  <si>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</si>
  <si>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</si>
  <si>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</si>
  <si>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</si>
  <si>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</si>
  <si>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</si>
  <si>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</si>
  <si>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</si>
  <si>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</si>
  <si>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</si>
  <si>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</si>
  <si>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</si>
  <si>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</si>
  <si>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</si>
  <si>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</si>
  <si>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</si>
  <si>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</si>
  <si>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</si>
  <si>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</si>
  <si>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</si>
  <si>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</si>
  <si>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</si>
  <si>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</si>
  <si>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</si>
  <si>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</si>
  <si>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</si>
  <si>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</si>
  <si>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</si>
  <si>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</si>
  <si>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</si>
  <si>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</si>
  <si>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</si>
  <si>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</si>
  <si>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</si>
  <si>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</si>
  <si>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</si>
  <si>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</si>
  <si>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</si>
  <si>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</si>
  <si>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</si>
  <si>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</si>
  <si>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</si>
  <si>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</si>
  <si>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</si>
  <si>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</si>
  <si>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</si>
  <si>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</si>
  <si>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</si>
  <si>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</si>
  <si>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</si>
  <si>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</si>
  <si>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</si>
  <si>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</si>
  <si>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</si>
  <si>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</si>
  <si>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</si>
  <si>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</si>
  <si>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</si>
  <si>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</si>
  <si>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</si>
  <si>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</si>
  <si>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</si>
  <si>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</si>
  <si>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</si>
  <si>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</si>
  <si>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</si>
  <si>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</si>
  <si>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</si>
  <si>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</si>
  <si>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</si>
  <si>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</si>
  <si>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</si>
  <si>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</si>
  <si>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</si>
  <si>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</si>
  <si>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</si>
  <si>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</si>
  <si>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</si>
  <si>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</si>
  <si>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</si>
  <si>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</si>
  <si>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</si>
  <si>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</si>
  <si>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</si>
  <si>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</si>
  <si>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</si>
  <si>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</si>
  <si>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</si>
  <si>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</si>
  <si>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</si>
  <si>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</si>
  <si>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</si>
  <si>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</si>
  <si>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</si>
  <si>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</si>
  <si>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</si>
  <si>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</si>
  <si>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</si>
  <si>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</si>
  <si>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</si>
  <si>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</si>
  <si>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</si>
  <si>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</si>
  <si>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</si>
  <si>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</si>
  <si>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</si>
  <si>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</si>
  <si>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</si>
  <si>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</si>
  <si>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</si>
  <si>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</si>
  <si>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</si>
  <si>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</si>
  <si>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</si>
  <si>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</si>
  <si>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</si>
  <si>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</si>
  <si>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</si>
  <si>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</si>
  <si>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</si>
  <si>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</si>
  <si>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</si>
  <si>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</si>
  <si>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</si>
  <si>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</si>
  <si>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</si>
  <si>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</si>
  <si>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</si>
  <si>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</si>
  <si>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</si>
  <si>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</si>
  <si>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</si>
  <si>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</si>
  <si>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</si>
  <si>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</si>
  <si>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</si>
  <si>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</si>
  <si>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</si>
  <si>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</si>
  <si>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</si>
  <si>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</si>
  <si>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</si>
  <si>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</si>
  <si>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</si>
  <si>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</si>
  <si>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</si>
  <si>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</si>
  <si>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</si>
  <si>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</si>
  <si>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</si>
  <si>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</si>
  <si>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</si>
  <si>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</si>
  <si>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</si>
  <si>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</si>
  <si>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</si>
  <si>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</si>
  <si>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</si>
  <si>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</si>
  <si>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</si>
  <si>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</si>
  <si>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</si>
  <si>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</si>
  <si>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</si>
  <si>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</si>
  <si>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</si>
  <si>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</si>
  <si>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</si>
  <si>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</si>
  <si>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</si>
  <si>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</si>
  <si>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</si>
  <si>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</si>
  <si>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</si>
  <si>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</si>
  <si>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</si>
  <si>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</si>
  <si>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</si>
  <si>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</si>
  <si>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</si>
  <si>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</si>
  <si>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</si>
  <si>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</si>
  <si>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</si>
  <si>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</si>
  <si>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</si>
  <si>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</si>
  <si>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</si>
  <si>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</si>
  <si>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</si>
  <si>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</si>
  <si>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</si>
  <si>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</si>
  <si>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</si>
  <si>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</si>
  <si>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</si>
  <si>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</si>
  <si>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</si>
  <si>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</si>
  <si>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</si>
  <si>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</si>
  <si>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</si>
  <si>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</si>
  <si>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</si>
  <si>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</si>
  <si>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</si>
  <si>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</si>
  <si>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</si>
  <si>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</si>
  <si>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</si>
  <si>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</si>
  <si>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</si>
  <si>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</si>
  <si>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</si>
  <si>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</si>
  <si>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</si>
  <si>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</si>
  <si>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</si>
  <si>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</si>
  <si>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</si>
  <si>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</si>
  <si>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</si>
  <si>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</si>
  <si>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</si>
  <si>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</si>
  <si>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</si>
  <si>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</si>
  <si>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</si>
  <si>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</si>
  <si>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</si>
  <si>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</si>
  <si>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</si>
  <si>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</si>
  <si>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</si>
  <si>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</si>
  <si>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</si>
  <si>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</si>
  <si>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</si>
  <si>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</si>
  <si>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</si>
  <si>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</si>
  <si>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</si>
  <si>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</si>
  <si>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</si>
  <si>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</si>
  <si>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</si>
  <si>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</si>
  <si>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</si>
  <si>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</si>
  <si>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</si>
  <si>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</si>
  <si>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</si>
  <si>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</si>
  <si>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</si>
  <si>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</si>
  <si>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</si>
  <si>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</si>
  <si>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</si>
  <si>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</si>
  <si>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</si>
  <si>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</si>
  <si>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</si>
  <si>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</si>
  <si>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</si>
  <si>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</si>
  <si>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</si>
  <si>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</si>
  <si>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</si>
  <si>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</si>
  <si>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</si>
  <si>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</si>
  <si>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</si>
  <si>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</si>
  <si>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</si>
  <si>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</si>
  <si>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</si>
  <si>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</si>
  <si>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</si>
  <si>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</si>
  <si>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</si>
  <si>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</si>
  <si>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</si>
  <si>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</si>
  <si>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</si>
  <si>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</si>
  <si>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</si>
  <si>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</si>
  <si>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</si>
  <si>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</si>
  <si>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</si>
  <si>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</si>
  <si>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</si>
  <si>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</si>
  <si>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</si>
  <si>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</si>
  <si>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</si>
  <si>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</si>
  <si>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</si>
  <si>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</si>
  <si>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</si>
  <si>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</si>
  <si>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</si>
  <si>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</si>
  <si>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</si>
  <si>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</si>
  <si>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</si>
  <si>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</si>
  <si>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</si>
  <si>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</si>
  <si>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</si>
  <si>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</si>
  <si>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</si>
  <si>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</si>
  <si>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</si>
  <si>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</si>
  <si>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</si>
  <si>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</si>
  <si>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</si>
  <si>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</si>
  <si>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</si>
  <si>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</si>
  <si>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</si>
  <si>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</si>
  <si>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</si>
  <si>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</si>
  <si>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</si>
  <si>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</si>
  <si>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</si>
  <si>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</si>
  <si>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</si>
  <si>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</si>
  <si>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</si>
  <si>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</si>
  <si>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</si>
  <si>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</si>
  <si>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</si>
  <si>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</si>
  <si>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</si>
  <si>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</si>
  <si>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</si>
  <si>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</si>
  <si>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</si>
  <si>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</si>
  <si>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</si>
  <si>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</si>
  <si>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</si>
  <si>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</si>
  <si>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</si>
  <si>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</si>
  <si>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</si>
  <si>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</si>
  <si>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</si>
  <si>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</si>
  <si>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</si>
  <si>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</si>
  <si>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</si>
  <si>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</si>
  <si>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</si>
  <si>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</si>
  <si>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</si>
  <si>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</si>
  <si>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</si>
  <si>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</si>
  <si>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</si>
  <si>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</si>
  <si>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</si>
  <si>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</si>
  <si>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</si>
  <si>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</si>
  <si>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</si>
  <si>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</si>
  <si>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</si>
  <si>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</si>
  <si>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</si>
  <si>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</si>
  <si>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</si>
  <si>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</si>
  <si>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</si>
  <si>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</si>
  <si>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</si>
  <si>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</si>
  <si>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</si>
  <si>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</si>
  <si>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</si>
  <si>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</si>
  <si>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</si>
  <si>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</si>
  <si>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</si>
  <si>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</si>
  <si>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</si>
  <si>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</si>
  <si>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</si>
  <si>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</si>
  <si>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</si>
  <si>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</si>
  <si>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</si>
  <si>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</si>
  <si>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</si>
  <si>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</si>
  <si>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</si>
  <si>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</si>
  <si>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</si>
  <si>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</si>
  <si>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</si>
  <si>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</si>
  <si>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</si>
  <si>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</si>
  <si>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</si>
  <si>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</si>
  <si>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</si>
  <si>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</si>
  <si>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</si>
  <si>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</si>
  <si>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</si>
  <si>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</si>
  <si>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</si>
  <si>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</si>
  <si>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</si>
  <si>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</si>
  <si>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</si>
  <si>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</si>
  <si>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</si>
  <si>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</si>
  <si>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</si>
  <si>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</si>
  <si>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</si>
  <si>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</si>
  <si>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</si>
  <si>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</si>
  <si>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</si>
  <si>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</si>
  <si>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</si>
  <si>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</si>
  <si>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</si>
  <si>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</si>
  <si>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</si>
  <si>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</si>
  <si>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</si>
  <si>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</si>
  <si>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</si>
  <si>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</si>
  <si>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</si>
  <si>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</si>
  <si>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</si>
  <si>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</si>
  <si>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</si>
  <si>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</si>
  <si>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</si>
  <si>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</si>
  <si>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</si>
  <si>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</si>
  <si>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</si>
  <si>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</si>
  <si>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</si>
  <si>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</si>
  <si>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</si>
  <si>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</si>
  <si>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</si>
  <si>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</si>
  <si>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</si>
  <si>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</si>
  <si>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</si>
  <si>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</si>
  <si>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</si>
  <si>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</si>
  <si>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</si>
  <si>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</si>
  <si>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</si>
  <si>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</si>
  <si>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</si>
  <si>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</si>
  <si>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</si>
  <si>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</si>
  <si>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</si>
  <si>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</si>
  <si>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</si>
  <si>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</si>
  <si>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</si>
  <si>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</si>
  <si>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</si>
  <si>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</si>
  <si>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</si>
  <si>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</si>
  <si>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</si>
  <si>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</si>
  <si>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</si>
  <si>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</si>
  <si>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</si>
  <si>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</si>
  <si>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</si>
  <si>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</si>
  <si>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</si>
  <si>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</si>
  <si>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</si>
  <si>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</si>
  <si>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</si>
  <si>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</si>
  <si>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</si>
  <si>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</si>
  <si>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</si>
  <si>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</si>
  <si>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</si>
  <si>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</si>
  <si>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</si>
  <si>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</si>
  <si>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</si>
  <si>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</si>
  <si>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</si>
  <si>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</si>
  <si>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</si>
  <si>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</si>
  <si>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</si>
  <si>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</si>
  <si>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</si>
  <si>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</si>
  <si>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</si>
  <si>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</si>
  <si>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</si>
  <si>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</si>
  <si>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</si>
  <si>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</si>
  <si>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</si>
  <si>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</si>
  <si>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</si>
  <si>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</si>
  <si>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</si>
  <si>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</si>
  <si>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</si>
  <si>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</si>
  <si>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</si>
  <si>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</si>
  <si>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</si>
  <si>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</si>
  <si>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</si>
  <si>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</si>
  <si>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</si>
  <si>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</si>
  <si>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</si>
  <si>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</si>
  <si>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</si>
  <si>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</si>
  <si>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</si>
  <si>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</si>
  <si>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</si>
  <si>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</si>
  <si>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</si>
  <si>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</si>
  <si>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</si>
  <si>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</si>
  <si>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</si>
  <si>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</si>
  <si>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</si>
  <si>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</si>
  <si>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</si>
  <si>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</si>
  <si>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</si>
  <si>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</si>
  <si>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</si>
  <si>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</si>
  <si>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</si>
  <si>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</si>
  <si>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</si>
  <si>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</si>
  <si>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</si>
  <si>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</si>
  <si>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</si>
  <si>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</si>
  <si>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</si>
  <si>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</si>
  <si>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</si>
  <si>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</si>
  <si>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</si>
  <si>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</si>
  <si>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</si>
  <si>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</si>
  <si>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</si>
  <si>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</si>
  <si>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</si>
  <si>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</si>
  <si>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</si>
  <si>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</si>
  <si>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</si>
  <si>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</si>
  <si>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</si>
  <si>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</si>
  <si>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</si>
  <si>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</si>
  <si>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</si>
  <si>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</si>
  <si>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</si>
  <si>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</si>
  <si>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</si>
  <si>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</si>
  <si>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</si>
  <si>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</si>
  <si>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</si>
  <si>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</si>
  <si>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</si>
  <si>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</si>
  <si>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</si>
  <si>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</si>
  <si>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</si>
  <si>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</si>
  <si>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</si>
  <si>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</si>
  <si>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</si>
  <si>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</si>
  <si>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</si>
  <si>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</si>
  <si>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</si>
  <si>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</si>
  <si>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</si>
  <si>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</si>
  <si>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</si>
  <si>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</si>
  <si>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</si>
  <si>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</si>
  <si>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</si>
  <si>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</si>
  <si>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</si>
  <si>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</si>
  <si>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</si>
  <si>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</si>
  <si>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</si>
  <si>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</si>
  <si>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</si>
  <si>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</si>
  <si>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</si>
  <si>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</si>
  <si>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</si>
  <si>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</si>
  <si>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</si>
  <si>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</si>
  <si>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</si>
  <si>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</si>
  <si>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</si>
  <si>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</si>
  <si>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</si>
  <si>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</si>
  <si>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</si>
  <si>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</si>
  <si>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</si>
  <si>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</si>
  <si>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</si>
  <si>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</si>
  <si>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</si>
  <si>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</si>
  <si>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</si>
  <si>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</si>
  <si>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</si>
  <si>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</si>
  <si>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</si>
  <si>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</si>
  <si>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</si>
  <si>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</si>
  <si>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</si>
  <si>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</si>
  <si>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</si>
  <si>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</si>
  <si>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</si>
  <si>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</si>
  <si>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</si>
  <si>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</si>
  <si>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</si>
  <si>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</si>
  <si>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</si>
  <si>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</si>
  <si>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</si>
  <si>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</si>
  <si>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</si>
  <si>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</si>
  <si>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</si>
  <si>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</si>
  <si>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</si>
  <si>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</si>
  <si>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</si>
  <si>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</si>
  <si>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</si>
  <si>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</si>
  <si>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</si>
  <si>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</si>
  <si>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</si>
  <si>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</si>
  <si>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</si>
  <si>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</si>
  <si>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</si>
  <si>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</si>
  <si>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</si>
  <si>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</si>
  <si>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</si>
  <si>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</si>
  <si>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</si>
  <si>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</si>
  <si>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</si>
  <si>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</si>
  <si>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</si>
  <si>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</si>
  <si>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</si>
  <si>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</si>
  <si>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</si>
  <si>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</si>
  <si>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</si>
  <si>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</si>
  <si>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</si>
  <si>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</si>
  <si>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</si>
  <si>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</si>
  <si>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</si>
  <si>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</si>
  <si>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</si>
  <si>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</si>
  <si>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</si>
  <si>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</si>
  <si>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</si>
  <si>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</si>
  <si>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</si>
  <si>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</si>
  <si>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</si>
  <si>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</si>
  <si>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</si>
  <si>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</si>
  <si>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</si>
  <si>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</si>
  <si>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</si>
  <si>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</si>
  <si>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</si>
  <si>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</si>
  <si>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</si>
  <si>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</si>
  <si>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</si>
  <si>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</si>
  <si>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</si>
  <si>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</si>
  <si>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</si>
  <si>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</si>
  <si>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</si>
  <si>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</si>
  <si>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</si>
  <si>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</si>
  <si>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</si>
  <si>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</si>
  <si>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</si>
  <si>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</si>
  <si>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</si>
  <si>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</si>
  <si>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</si>
  <si>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</si>
  <si>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</si>
  <si>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</si>
  <si>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</si>
  <si>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</si>
  <si>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</si>
  <si>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</si>
  <si>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</si>
  <si>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</si>
  <si>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</si>
  <si>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</si>
  <si>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</si>
  <si>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</si>
  <si>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</si>
  <si>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</si>
  <si>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</si>
  <si>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</si>
  <si>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</si>
  <si>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</si>
  <si>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</si>
  <si>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</si>
  <si>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</si>
  <si>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</si>
  <si>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</si>
  <si>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</si>
  <si>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</si>
  <si>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</si>
  <si>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</si>
  <si>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</si>
  <si>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</si>
  <si>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</si>
  <si>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</si>
  <si>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</si>
  <si>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</si>
  <si>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</si>
  <si>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</si>
  <si>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</si>
  <si>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</si>
  <si>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</si>
  <si>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</si>
  <si>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</si>
  <si>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</si>
  <si>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</si>
  <si>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</si>
  <si>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</si>
  <si>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</si>
  <si>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</si>
  <si>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</si>
  <si>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</si>
  <si>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</si>
  <si>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</si>
  <si>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</si>
  <si>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</si>
  <si>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</si>
  <si>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</si>
  <si>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</si>
  <si>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</si>
  <si>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</si>
  <si>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</si>
  <si>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</si>
  <si>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</si>
  <si>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</si>
  <si>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</si>
  <si>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</si>
  <si>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</si>
  <si>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</si>
  <si>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</si>
  <si>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</si>
  <si>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</si>
  <si>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</si>
  <si>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</si>
  <si>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</si>
  <si>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</si>
  <si>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</si>
  <si>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</si>
  <si>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</si>
  <si>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</si>
  <si>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</si>
  <si>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</si>
  <si>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</si>
  <si>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</si>
  <si>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</si>
  <si>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</si>
  <si>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</si>
  <si>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</si>
  <si>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</si>
  <si>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</si>
  <si>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</si>
  <si>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</si>
  <si>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</si>
  <si>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</si>
  <si>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</si>
  <si>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</si>
  <si>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</si>
  <si>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</si>
  <si>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</si>
  <si>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</si>
  <si>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</si>
  <si>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</si>
  <si>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</si>
  <si>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</si>
  <si>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</si>
  <si>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</si>
  <si>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</si>
  <si>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</si>
  <si>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</si>
  <si>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</si>
  <si>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</si>
  <si>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</si>
  <si>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</si>
  <si>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</si>
  <si>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</si>
  <si>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</si>
  <si>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</si>
  <si>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</si>
  <si>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</si>
  <si>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</si>
  <si>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</si>
  <si>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</si>
  <si>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</si>
  <si>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</si>
  <si>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</si>
  <si>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</si>
  <si>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</si>
  <si>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</si>
  <si>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</si>
  <si>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</si>
  <si>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</si>
  <si>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</si>
  <si>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</si>
  <si>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</si>
  <si>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</si>
  <si>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</si>
  <si>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</si>
  <si>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</si>
  <si>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</si>
  <si>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</si>
  <si>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</si>
  <si>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</si>
  <si>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</si>
  <si>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</si>
  <si>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</si>
  <si>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</si>
  <si>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</si>
  <si>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</si>
  <si>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</si>
  <si>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</si>
  <si>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</si>
  <si>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</si>
  <si>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</si>
  <si>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</si>
  <si>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</si>
  <si>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</si>
  <si>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</si>
  <si>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</si>
  <si>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</si>
  <si>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</si>
  <si>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</si>
  <si>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</si>
  <si>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</si>
  <si>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</si>
  <si>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</si>
  <si>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</si>
  <si>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</si>
  <si>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</si>
  <si>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</si>
  <si>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</si>
  <si>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</si>
  <si>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</si>
  <si>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</si>
  <si>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</si>
  <si>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</si>
  <si>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</si>
  <si>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</si>
  <si>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</si>
  <si>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</si>
  <si>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</si>
  <si>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</si>
  <si>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</si>
  <si>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</si>
  <si>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</si>
  <si>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</si>
  <si>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</si>
  <si>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</si>
  <si>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</si>
  <si>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</si>
  <si>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</si>
  <si>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</si>
  <si>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</si>
  <si>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</si>
  <si>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</si>
  <si>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</si>
  <si>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</si>
  <si>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</si>
  <si>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</si>
  <si>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</si>
  <si>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</si>
  <si>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</si>
  <si>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</si>
  <si>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</si>
  <si>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</si>
  <si>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</si>
  <si>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</si>
  <si>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</si>
  <si>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</si>
  <si>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</si>
  <si>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</si>
  <si>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</si>
  <si>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</si>
  <si>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</si>
  <si>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</si>
  <si>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</si>
  <si>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</si>
  <si>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</si>
  <si>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</si>
  <si>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</si>
  <si>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</si>
  <si>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</si>
  <si>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</si>
  <si>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</si>
  <si>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</si>
  <si>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</si>
  <si>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</si>
  <si>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</si>
  <si>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</si>
  <si>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</si>
  <si>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</si>
  <si>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</si>
  <si>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</si>
  <si>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</si>
  <si>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</si>
  <si>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</si>
  <si>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</si>
  <si>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</si>
  <si>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</si>
  <si>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</si>
  <si>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</si>
  <si>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</si>
  <si>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</si>
  <si>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</si>
  <si>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</si>
  <si>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</si>
  <si>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</si>
  <si>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</si>
  <si>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</si>
  <si>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</si>
  <si>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</si>
  <si>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</si>
  <si>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</si>
  <si>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</si>
  <si>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</si>
  <si>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</si>
  <si>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</si>
  <si>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</si>
  <si>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</si>
  <si>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</si>
  <si>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</si>
  <si>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</si>
  <si>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</si>
  <si>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</si>
  <si>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</si>
  <si>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</si>
  <si>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</si>
  <si>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</si>
  <si>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</si>
  <si>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</si>
  <si>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</si>
  <si>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</si>
  <si>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</si>
  <si>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</si>
  <si>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</si>
  <si>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</si>
  <si>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</si>
  <si>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</si>
  <si>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</si>
  <si>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</si>
  <si>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</si>
  <si>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</si>
  <si>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</si>
  <si>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</si>
  <si>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</si>
  <si>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</si>
  <si>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</si>
  <si>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</si>
  <si>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</si>
  <si>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</si>
  <si>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</si>
  <si>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</si>
  <si>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</si>
  <si>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</si>
  <si>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</si>
  <si>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</si>
  <si>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</si>
  <si>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</si>
  <si>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</si>
  <si>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</si>
  <si>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</si>
  <si>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</si>
  <si>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</si>
  <si>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</si>
  <si>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</si>
  <si>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</si>
  <si>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</si>
  <si>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</si>
  <si>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</si>
  <si>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</si>
  <si>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</si>
  <si>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</si>
  <si>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</si>
  <si>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</si>
  <si>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</si>
  <si>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</si>
  <si>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</si>
  <si>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</si>
  <si>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</si>
  <si>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</si>
  <si>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</si>
  <si>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</si>
  <si>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</si>
  <si>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</si>
  <si>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</si>
  <si>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</si>
  <si>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</si>
  <si>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</si>
  <si>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</si>
  <si>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</si>
  <si>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</si>
  <si>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</si>
  <si>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</si>
  <si>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</si>
  <si>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</si>
  <si>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</si>
  <si>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</si>
  <si>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</si>
  <si>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</si>
  <si>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</si>
  <si>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</si>
  <si>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</si>
  <si>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</si>
  <si>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</si>
  <si>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</si>
  <si>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</si>
  <si>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</si>
  <si>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</si>
  <si>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</si>
  <si>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</si>
  <si>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</si>
  <si>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</si>
  <si>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</si>
  <si>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</si>
  <si>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</si>
  <si>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</si>
  <si>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</si>
  <si>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</si>
  <si>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</si>
  <si>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</si>
  <si>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</si>
  <si>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</si>
  <si>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</si>
  <si>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</si>
  <si>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</si>
  <si>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</si>
  <si>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</si>
  <si>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</si>
  <si>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</si>
  <si>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</si>
  <si>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</si>
  <si>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</si>
  <si>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</si>
  <si>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</si>
  <si>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</si>
  <si>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</si>
  <si>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</si>
  <si>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</si>
  <si>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</si>
  <si>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</si>
  <si>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</si>
  <si>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</si>
  <si>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</si>
  <si>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</si>
  <si>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</si>
  <si>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</si>
  <si>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</si>
  <si>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</si>
  <si>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</si>
  <si>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</si>
  <si>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</si>
  <si>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</si>
  <si>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</si>
  <si>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</si>
  <si>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</si>
  <si>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</si>
  <si>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</si>
  <si>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</si>
  <si>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</si>
  <si>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</si>
  <si>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</si>
  <si>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</si>
  <si>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</si>
  <si>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</si>
  <si>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</si>
  <si>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</si>
  <si>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</si>
  <si>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</si>
  <si>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</si>
  <si>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</si>
  <si>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</si>
  <si>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</si>
  <si>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</si>
  <si>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</si>
  <si>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</si>
  <si>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</si>
  <si>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</si>
  <si>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</si>
  <si>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</si>
  <si>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</si>
  <si>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</si>
  <si>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</si>
  <si>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</si>
  <si>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</si>
  <si>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</si>
  <si>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</si>
  <si>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</si>
  <si>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</si>
  <si>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</si>
  <si>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</si>
  <si>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</si>
  <si>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</si>
  <si>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</si>
  <si>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</si>
  <si>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</si>
  <si>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</si>
  <si>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</si>
  <si>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</si>
  <si>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</si>
  <si>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</si>
  <si>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</si>
  <si>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</si>
  <si>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</si>
  <si>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</si>
  <si>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</si>
  <si>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</si>
  <si>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</si>
  <si>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</si>
  <si>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</si>
  <si>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</si>
  <si>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</si>
  <si>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</si>
  <si>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</si>
  <si>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</si>
  <si>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</si>
  <si>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</si>
  <si>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</si>
  <si>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</si>
  <si>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</si>
  <si>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</si>
  <si>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</si>
  <si>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</si>
  <si>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</si>
  <si>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</si>
  <si>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</si>
  <si>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</si>
  <si>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</si>
  <si>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</si>
  <si>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</si>
  <si>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</si>
  <si>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</si>
  <si>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</si>
  <si>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</si>
  <si>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</si>
  <si>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</si>
  <si>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</si>
  <si>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</si>
  <si>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</si>
  <si>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</si>
  <si>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</si>
  <si>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</si>
  <si>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</si>
  <si>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</si>
  <si>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</si>
  <si>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</si>
  <si>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</si>
  <si>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</si>
  <si>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</si>
  <si>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</si>
  <si>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</si>
  <si>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</si>
  <si>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</si>
  <si>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</si>
  <si>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</si>
  <si>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</si>
  <si>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</si>
  <si>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</si>
  <si>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</si>
  <si>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</si>
  <si>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</si>
  <si>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</si>
  <si>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</si>
  <si>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</si>
  <si>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</si>
  <si>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</si>
  <si>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</si>
  <si>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</si>
  <si>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</si>
  <si>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</si>
  <si>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</si>
  <si>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</si>
  <si>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</si>
  <si>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</si>
  <si>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</si>
  <si>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</si>
  <si>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</si>
  <si>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</si>
  <si>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</si>
  <si>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</si>
  <si>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</si>
  <si>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</si>
  <si>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</si>
  <si>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</si>
  <si>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</si>
  <si>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</si>
  <si>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</si>
  <si>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</si>
  <si>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</si>
  <si>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</si>
  <si>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</si>
  <si>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</si>
  <si>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</si>
  <si>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</si>
  <si>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</si>
  <si>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</si>
  <si>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</si>
  <si>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</si>
  <si>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</si>
  <si>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</si>
  <si>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</si>
  <si>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</si>
  <si>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</si>
  <si>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</si>
  <si>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</si>
  <si>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</si>
  <si>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</si>
  <si>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</si>
  <si>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</si>
  <si>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</si>
  <si>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</si>
  <si>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</si>
  <si>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</si>
  <si>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</si>
  <si>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</si>
  <si>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</si>
  <si>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</si>
  <si>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</si>
  <si>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</si>
  <si>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</si>
  <si>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</si>
  <si>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</si>
  <si>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</si>
  <si>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</si>
  <si>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</si>
  <si>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</si>
  <si>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</si>
  <si>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</si>
  <si>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</si>
  <si>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</si>
  <si>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</si>
  <si>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</si>
  <si>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</si>
  <si>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</si>
  <si>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</si>
  <si>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</si>
  <si>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</si>
  <si>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</si>
  <si>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</si>
  <si>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</si>
  <si>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</si>
  <si>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</si>
  <si>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</si>
  <si>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</si>
  <si>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</si>
  <si>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</si>
  <si>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</si>
  <si>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</si>
  <si>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</si>
  <si>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</si>
  <si>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</si>
  <si>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</si>
  <si>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</si>
  <si>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</si>
  <si>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</si>
  <si>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</si>
  <si>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</si>
  <si>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</si>
  <si>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</si>
  <si>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</si>
  <si>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</si>
  <si>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</si>
  <si>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</si>
  <si>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</si>
  <si>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</si>
  <si>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</si>
  <si>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</si>
  <si>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</si>
  <si>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</si>
  <si>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</si>
  <si>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</si>
  <si>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</si>
  <si>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</si>
  <si>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</si>
  <si>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</si>
  <si>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</si>
  <si>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</si>
  <si>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</si>
  <si>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</si>
  <si>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</si>
  <si>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</si>
  <si>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</si>
  <si>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</si>
  <si>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</si>
  <si>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</si>
  <si>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</si>
  <si>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</si>
  <si>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</si>
  <si>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</si>
  <si>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</si>
  <si>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</si>
  <si>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</si>
  <si>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</si>
  <si>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</si>
  <si>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</si>
  <si>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</si>
  <si>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</si>
  <si>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</si>
  <si>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</si>
  <si>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</si>
  <si>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</si>
  <si>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</si>
  <si>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</si>
  <si>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</si>
  <si>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</si>
  <si>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</si>
  <si>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</si>
  <si>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</si>
  <si>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</si>
  <si>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</si>
  <si>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</si>
  <si>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</si>
  <si>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</si>
  <si>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</si>
  <si>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</si>
  <si>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</si>
  <si>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</si>
  <si>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</si>
  <si>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</si>
  <si>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</si>
  <si>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</si>
  <si>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</si>
  <si>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</si>
  <si>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</si>
  <si>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</si>
  <si>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</si>
  <si>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</si>
  <si>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</si>
  <si>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</si>
  <si>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</si>
  <si>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</si>
  <si>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</si>
  <si>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</si>
  <si>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</si>
  <si>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</si>
  <si>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</si>
  <si>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</si>
  <si>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</si>
  <si>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</si>
  <si>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</si>
  <si>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</si>
  <si>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</si>
  <si>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</si>
  <si>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</si>
  <si>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</si>
  <si>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</si>
  <si>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</si>
  <si>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</si>
  <si>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</si>
  <si>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</si>
  <si>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</si>
  <si>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</si>
  <si>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</si>
  <si>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</si>
  <si>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</si>
  <si>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</si>
  <si>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</si>
  <si>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</si>
  <si>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</si>
  <si>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</si>
  <si>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</si>
  <si>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</si>
  <si>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</si>
  <si>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</si>
  <si>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</si>
  <si>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</si>
  <si>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</si>
  <si>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</si>
  <si>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</si>
  <si>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</si>
  <si>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</si>
  <si>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</si>
  <si>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</si>
  <si>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</si>
  <si>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</si>
  <si>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</si>
  <si>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</si>
  <si>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</si>
  <si>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</si>
  <si>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</si>
  <si>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</si>
  <si>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</si>
  <si>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</si>
  <si>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</si>
  <si>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</si>
  <si>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</si>
  <si>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</si>
  <si>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</si>
  <si>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</si>
  <si>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</si>
  <si>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</si>
  <si>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</si>
  <si>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</si>
  <si>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</si>
  <si>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</si>
  <si>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</si>
  <si>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</si>
  <si>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</si>
  <si>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</si>
  <si>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</si>
  <si>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</si>
  <si>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</si>
  <si>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</si>
  <si>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</si>
  <si>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</si>
  <si>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</si>
  <si>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</si>
  <si>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</si>
  <si>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</si>
  <si>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</si>
  <si>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</si>
  <si>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</si>
  <si>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</si>
  <si>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</si>
  <si>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</si>
  <si>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</si>
  <si>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</si>
  <si>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</si>
  <si>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</si>
  <si>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</si>
  <si>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</si>
  <si>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</si>
  <si>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</si>
  <si>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</si>
  <si>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</si>
  <si>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</si>
  <si>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</si>
  <si>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</si>
  <si>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</si>
  <si>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</si>
  <si>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</si>
  <si>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</si>
  <si>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</si>
  <si>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</si>
  <si>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</si>
  <si>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</si>
  <si>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</si>
  <si>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</si>
  <si>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</si>
  <si>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</si>
  <si>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</si>
  <si>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</si>
  <si>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</si>
  <si>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</si>
  <si>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</si>
  <si>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</si>
  <si>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</si>
  <si>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</si>
  <si>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</si>
  <si>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</si>
  <si>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</si>
  <si>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</si>
  <si>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</si>
  <si>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</si>
  <si>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</si>
  <si>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</si>
  <si>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</si>
  <si>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</si>
  <si>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</si>
  <si>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</si>
  <si>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</si>
  <si>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</si>
  <si>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</si>
  <si>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</si>
  <si>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</si>
  <si>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</si>
  <si>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</si>
  <si>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</si>
  <si>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</si>
  <si>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</si>
  <si>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</si>
  <si>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</si>
  <si>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</si>
  <si>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</si>
  <si>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</si>
  <si>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</si>
  <si>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</si>
  <si>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</si>
  <si>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</si>
  <si>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</si>
  <si>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</si>
  <si>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</si>
  <si>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</si>
  <si>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</si>
  <si>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</si>
  <si>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</si>
  <si>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</si>
  <si>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</si>
  <si>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</si>
  <si>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</si>
  <si>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</si>
  <si>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</si>
  <si>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</si>
  <si>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</si>
  <si>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</si>
  <si>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</si>
  <si>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</si>
  <si>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</si>
  <si>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</si>
  <si>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</si>
  <si>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</si>
  <si>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</si>
  <si>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</si>
  <si>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</si>
  <si>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</si>
  <si>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</si>
  <si>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</si>
  <si>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</si>
  <si>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</si>
  <si>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</si>
  <si>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</si>
  <si>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</si>
  <si>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</si>
  <si>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</si>
  <si>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</si>
  <si>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</si>
  <si>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</si>
  <si>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</si>
  <si>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</si>
  <si>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</si>
  <si>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</si>
  <si>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</si>
  <si>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</si>
  <si>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</si>
  <si>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</si>
  <si>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</si>
  <si>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</si>
  <si>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</si>
  <si>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</si>
  <si>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</si>
  <si>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</si>
  <si>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</si>
  <si>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</si>
  <si>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</si>
  <si>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</si>
  <si>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</si>
  <si>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</si>
  <si>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</si>
  <si>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</si>
  <si>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</si>
  <si>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</si>
  <si>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</si>
  <si>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</si>
  <si>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</si>
  <si>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</si>
  <si>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</si>
  <si>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</si>
  <si>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</si>
  <si>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</si>
  <si>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</si>
  <si>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</si>
  <si>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</si>
  <si>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</si>
  <si>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</si>
  <si>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</si>
  <si>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</si>
  <si>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</si>
  <si>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</si>
  <si>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</si>
  <si>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</si>
  <si>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</si>
  <si>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</si>
  <si>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</si>
  <si>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</si>
  <si>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</si>
  <si>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</si>
  <si>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</si>
  <si>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</si>
  <si>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</si>
  <si>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</si>
  <si>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</si>
  <si>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</si>
  <si>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</si>
  <si>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</si>
  <si>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</si>
  <si>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</si>
  <si>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</si>
  <si>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</si>
  <si>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</si>
  <si>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</si>
  <si>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</si>
  <si>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</si>
  <si>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</si>
  <si>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</si>
  <si>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</si>
  <si>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</si>
  <si>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</si>
  <si>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</si>
  <si>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</si>
  <si>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</si>
  <si>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</si>
  <si>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</si>
  <si>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</si>
  <si>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</si>
  <si>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</si>
  <si>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</si>
  <si>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</si>
  <si>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</si>
  <si>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</si>
  <si>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</si>
  <si>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</si>
  <si>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</si>
  <si>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</si>
  <si>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</si>
  <si>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</si>
  <si>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</si>
  <si>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</si>
  <si>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</si>
  <si>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</si>
  <si>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</si>
  <si>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</si>
  <si>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</si>
  <si>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</si>
  <si>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</si>
  <si>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</si>
  <si>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</si>
  <si>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</si>
  <si>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</si>
  <si>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</si>
  <si>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</si>
  <si>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</si>
  <si>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</si>
  <si>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</si>
  <si>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</si>
  <si>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</si>
  <si>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</si>
  <si>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</si>
  <si>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</si>
  <si>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</si>
  <si>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</si>
  <si>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</si>
  <si>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</si>
  <si>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</si>
  <si>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</si>
  <si>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</si>
  <si>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</si>
  <si>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</si>
  <si>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</si>
  <si>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</si>
  <si>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</si>
  <si>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</si>
  <si>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</si>
  <si>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</si>
  <si>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</si>
  <si>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</si>
  <si>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</si>
  <si>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</si>
  <si>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</si>
  <si>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</si>
  <si>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</si>
  <si>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</si>
  <si>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</si>
  <si>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</si>
  <si>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</si>
  <si>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</si>
  <si>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</si>
  <si>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</si>
  <si>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</si>
  <si>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</si>
  <si>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</si>
  <si>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</si>
  <si>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</si>
  <si>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</si>
  <si>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</si>
  <si>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</si>
  <si>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</si>
  <si>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</si>
  <si>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</si>
  <si>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</si>
  <si>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</si>
  <si>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</si>
  <si>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</si>
  <si>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</si>
  <si>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</si>
  <si>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</si>
  <si>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</si>
  <si>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</si>
  <si>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</si>
  <si>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</si>
  <si>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</si>
  <si>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</si>
  <si>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</si>
  <si>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</si>
  <si>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</si>
  <si>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</si>
  <si>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</si>
  <si>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</si>
  <si>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</si>
  <si>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</si>
  <si>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</si>
  <si>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</si>
  <si>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</si>
  <si>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</si>
  <si>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</si>
  <si>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</si>
  <si>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</si>
  <si>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</si>
  <si>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</si>
  <si>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</si>
  <si>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</si>
  <si>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</si>
  <si>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</si>
  <si>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</si>
  <si>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</si>
  <si>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</si>
  <si>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</si>
  <si>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</si>
  <si>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</si>
  <si>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</si>
  <si>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</si>
  <si>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</si>
  <si>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</si>
  <si>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</si>
  <si>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</si>
  <si>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</si>
  <si>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</si>
  <si>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</si>
  <si>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</si>
  <si>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</si>
  <si>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</si>
  <si>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</si>
  <si>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</si>
  <si>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</si>
  <si>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</si>
  <si>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</si>
  <si>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</si>
  <si>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</si>
  <si>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</si>
  <si>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</si>
  <si>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</si>
  <si>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</si>
  <si>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</si>
  <si>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</si>
  <si>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</si>
  <si>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</si>
  <si>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</si>
  <si>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</si>
  <si>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</si>
  <si>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</si>
  <si>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</si>
  <si>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</si>
  <si>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</si>
  <si>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</si>
  <si>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</si>
  <si>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</si>
  <si>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</si>
  <si>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</si>
  <si>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</si>
  <si>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</si>
  <si>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</si>
  <si>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</si>
  <si>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</si>
  <si>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</si>
  <si>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</si>
  <si>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</si>
  <si>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</si>
  <si>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</si>
  <si>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</si>
  <si>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</si>
  <si>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</si>
  <si>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</si>
  <si>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</si>
  <si>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</si>
  <si>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</si>
  <si>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</si>
  <si>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</si>
  <si>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</si>
  <si>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</si>
  <si>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</si>
  <si>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</si>
  <si>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</si>
  <si>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</si>
  <si>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</si>
  <si>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</si>
  <si>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</si>
  <si>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</si>
  <si>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</si>
  <si>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</si>
  <si>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</si>
  <si>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</si>
  <si>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</si>
  <si>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</si>
  <si>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</si>
  <si>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</si>
  <si>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</si>
  <si>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</si>
  <si>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</si>
  <si>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</si>
  <si>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</si>
  <si>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</si>
  <si>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</si>
  <si>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</si>
  <si>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</si>
  <si>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</si>
  <si>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</si>
  <si>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</si>
  <si>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</si>
  <si>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</si>
  <si>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</si>
  <si>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</si>
  <si>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</si>
  <si>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</si>
  <si>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</si>
  <si>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</si>
  <si>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</si>
  <si>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</si>
  <si>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</si>
  <si>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</si>
  <si>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</si>
  <si>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</si>
  <si>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</si>
  <si>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</si>
  <si>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</si>
  <si>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</si>
  <si>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</si>
  <si>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</si>
  <si>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</si>
  <si>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</si>
  <si>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</si>
  <si>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</si>
  <si>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</si>
  <si>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</si>
  <si>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</si>
  <si>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</si>
  <si>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</si>
  <si>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</si>
  <si>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</si>
  <si>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</si>
  <si>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</si>
  <si>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</si>
  <si>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</si>
  <si>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</si>
  <si>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</si>
  <si>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</si>
  <si>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</si>
  <si>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</si>
  <si>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</si>
  <si>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</si>
  <si>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</si>
  <si>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</si>
  <si>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</si>
  <si>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</si>
  <si>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</si>
  <si>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</si>
  <si>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</si>
  <si>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</si>
  <si>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</si>
  <si>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</si>
  <si>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</si>
  <si>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</si>
  <si>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</si>
  <si>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</si>
  <si>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</si>
  <si>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</si>
  <si>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</si>
  <si>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</si>
  <si>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</si>
  <si>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</si>
  <si>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</si>
  <si>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</si>
  <si>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</si>
  <si>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</si>
  <si>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</si>
  <si>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</si>
  <si>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</si>
  <si>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</si>
  <si>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</si>
  <si>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</si>
  <si>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</si>
  <si>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</si>
  <si>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</si>
  <si>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</si>
  <si>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</si>
  <si>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</si>
  <si>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</si>
  <si>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</si>
  <si>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</si>
  <si>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</si>
  <si>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</si>
  <si>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</si>
  <si>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</si>
  <si>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</si>
  <si>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</si>
  <si>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</si>
  <si>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</si>
  <si>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</si>
  <si>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</si>
  <si>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</si>
  <si>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</si>
  <si>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</si>
  <si>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</si>
  <si>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</si>
  <si>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</si>
  <si>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</si>
  <si>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</si>
  <si>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</si>
  <si>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</si>
  <si>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</si>
  <si>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</si>
  <si>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</si>
  <si>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</si>
  <si>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</si>
  <si>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</si>
  <si>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</si>
  <si>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</si>
  <si>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</si>
  <si>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</si>
  <si>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</si>
  <si>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</si>
  <si>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</si>
  <si>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</si>
  <si>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</si>
  <si>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</si>
  <si>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</si>
  <si>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</si>
  <si>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</si>
  <si>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</si>
  <si>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</si>
  <si>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</si>
  <si>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</si>
  <si>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</si>
  <si>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</si>
  <si>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</si>
  <si>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</si>
  <si>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</si>
  <si>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</si>
  <si>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</si>
  <si>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</si>
  <si>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</si>
  <si>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</si>
  <si>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</si>
  <si>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</si>
  <si>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</si>
  <si>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</si>
  <si>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</si>
  <si>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</si>
  <si>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</si>
  <si>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</si>
  <si>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</si>
  <si>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</si>
  <si>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</si>
  <si>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</si>
  <si>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</si>
  <si>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</si>
  <si>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</si>
  <si>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</si>
  <si>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</si>
  <si>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</si>
  <si>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</si>
  <si>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</si>
  <si>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</si>
  <si>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</si>
  <si>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</si>
  <si>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</si>
  <si>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</si>
  <si>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</si>
  <si>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</si>
  <si>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</si>
  <si>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</si>
  <si>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</si>
  <si>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</si>
  <si>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</si>
  <si>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</si>
  <si>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</si>
  <si>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</si>
  <si>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</si>
  <si>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</si>
  <si>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</si>
  <si>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</si>
  <si>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</si>
  <si>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</si>
  <si>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</si>
  <si>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</si>
  <si>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</si>
  <si>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</si>
  <si>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</si>
  <si>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</si>
  <si>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</si>
  <si>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</si>
  <si>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</si>
  <si>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</si>
  <si>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</si>
  <si>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</si>
  <si>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</si>
  <si>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</si>
  <si>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</si>
  <si>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</si>
  <si>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</si>
  <si>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</si>
  <si>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</si>
  <si>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</si>
  <si>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</si>
  <si>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</si>
  <si>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</si>
  <si>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</si>
  <si>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</si>
  <si>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</si>
  <si>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</si>
  <si>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</si>
  <si>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</si>
  <si>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</si>
  <si>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</si>
  <si>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</si>
  <si>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</si>
  <si>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</si>
  <si>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</si>
  <si>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</si>
  <si>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</si>
  <si>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</si>
  <si>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</si>
  <si>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</si>
  <si>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</si>
  <si>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</si>
  <si>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</si>
  <si>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</si>
  <si>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</si>
  <si>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</si>
  <si>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</si>
  <si>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</si>
  <si>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</si>
  <si>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</si>
  <si>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</si>
  <si>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</si>
  <si>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</si>
  <si>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</si>
  <si>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</si>
  <si>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</si>
  <si>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</si>
  <si>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</si>
  <si>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</si>
  <si>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</si>
  <si>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</si>
  <si>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</si>
  <si>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</si>
  <si>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</si>
  <si>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</si>
  <si>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</si>
  <si>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</si>
  <si>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</si>
  <si>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</si>
  <si>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</si>
  <si>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</si>
  <si>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</si>
  <si>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</si>
  <si>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</si>
  <si>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</si>
  <si>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</si>
  <si>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</si>
  <si>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</si>
  <si>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</si>
  <si>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</si>
  <si>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</si>
  <si>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</si>
  <si>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</si>
  <si>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</si>
  <si>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</si>
  <si>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</si>
  <si>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</si>
  <si>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</si>
  <si>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</si>
  <si>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</si>
  <si>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</si>
  <si>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</si>
  <si>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</si>
  <si>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</si>
  <si>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</si>
  <si>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</si>
  <si>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</si>
  <si>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</si>
  <si>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</si>
  <si>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</si>
  <si>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</si>
  <si>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</si>
  <si>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</si>
  <si>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</si>
  <si>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</si>
  <si>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</si>
  <si>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</si>
  <si>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</si>
  <si>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</si>
  <si>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</si>
  <si>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</si>
  <si>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</si>
  <si>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</si>
  <si>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</si>
  <si>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</si>
  <si>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</si>
  <si>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</si>
  <si>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</si>
  <si>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</si>
  <si>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</si>
  <si>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</si>
  <si>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</si>
  <si>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</si>
  <si>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</si>
  <si>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</si>
  <si>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</si>
  <si>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</si>
  <si>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</si>
  <si>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</si>
  <si>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</si>
  <si>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</si>
  <si>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</si>
  <si>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</si>
  <si>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</si>
  <si>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</si>
  <si>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</si>
  <si>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</si>
  <si>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</si>
  <si>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</si>
  <si>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</si>
  <si>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</si>
  <si>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</si>
  <si>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</si>
  <si>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</si>
  <si>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</si>
  <si>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</si>
  <si>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</si>
  <si>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</si>
  <si>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</si>
  <si>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</si>
  <si>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</si>
  <si>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</si>
  <si>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</si>
  <si>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</si>
  <si>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</si>
  <si>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</si>
  <si>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</si>
  <si>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</si>
  <si>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</si>
  <si>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</si>
  <si>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</si>
  <si>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</si>
  <si>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</si>
  <si>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</si>
  <si>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</si>
  <si>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</si>
  <si>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</si>
  <si>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</si>
  <si>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</si>
  <si>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</si>
  <si>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</si>
  <si>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</si>
  <si>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</si>
  <si>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</si>
  <si>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</si>
  <si>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</si>
  <si>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</si>
  <si>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</si>
  <si>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</si>
  <si>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</si>
  <si>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</si>
  <si>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</si>
  <si>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</si>
  <si>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</si>
  <si>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</si>
  <si>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</si>
  <si>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</si>
  <si>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</si>
  <si>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</si>
  <si>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</si>
  <si>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</si>
  <si>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</si>
  <si>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</si>
  <si>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</si>
  <si>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</si>
  <si>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</si>
  <si>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</si>
  <si>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</si>
  <si>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</si>
  <si>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</si>
  <si>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</si>
  <si>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</si>
  <si>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</si>
  <si>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</si>
  <si>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</si>
  <si>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</si>
  <si>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</si>
  <si>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</si>
  <si>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</si>
  <si>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</si>
  <si>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</si>
  <si>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</si>
  <si>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</si>
  <si>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</si>
  <si>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</si>
  <si>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</si>
  <si>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</si>
  <si>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</si>
  <si>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</si>
  <si>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</si>
  <si>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</si>
  <si>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</si>
  <si>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</si>
  <si>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</si>
  <si>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</si>
  <si>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</si>
  <si>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</si>
  <si>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</si>
  <si>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</si>
  <si>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</si>
  <si>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</si>
  <si>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</si>
  <si>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</si>
  <si>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</si>
  <si>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</si>
  <si>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</si>
  <si>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</si>
  <si>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</si>
  <si>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</si>
  <si>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</si>
  <si>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</si>
  <si>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</si>
  <si>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</si>
  <si>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</si>
  <si>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</si>
  <si>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</si>
  <si>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</si>
  <si>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</si>
  <si>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</si>
  <si>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</si>
  <si>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</si>
  <si>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</si>
  <si>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</si>
  <si>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</si>
  <si>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</si>
  <si>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</si>
  <si>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</si>
  <si>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</si>
  <si>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</si>
  <si>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</si>
  <si>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</si>
  <si>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</si>
  <si>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</si>
  <si>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</si>
  <si>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</si>
  <si>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</si>
  <si>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</si>
  <si>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</si>
  <si>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</si>
  <si>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</si>
  <si>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</si>
  <si>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</si>
  <si>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</si>
  <si>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</si>
  <si>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</si>
  <si>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</si>
  <si>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</si>
  <si>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</si>
  <si>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</si>
  <si>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</si>
  <si>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</si>
  <si>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</si>
  <si>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</si>
  <si>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</si>
  <si>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</si>
  <si>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</si>
  <si>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</si>
  <si>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</si>
  <si>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</si>
  <si>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</si>
  <si>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</si>
  <si>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</si>
  <si>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</si>
  <si>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</si>
  <si>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</si>
  <si>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</si>
  <si>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</si>
  <si>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</si>
  <si>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</si>
  <si>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</si>
  <si>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</si>
  <si>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</si>
  <si>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</si>
  <si>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</si>
  <si>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</si>
  <si>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</si>
  <si>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</si>
  <si>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</si>
  <si>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</si>
  <si>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</si>
  <si>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</si>
  <si>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</si>
  <si>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</si>
  <si>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</si>
  <si>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</si>
  <si>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</si>
  <si>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</si>
  <si>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</si>
  <si>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</si>
  <si>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</si>
  <si>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</si>
  <si>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</si>
  <si>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</si>
  <si>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</si>
  <si>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</si>
  <si>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</si>
  <si>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</si>
  <si>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</si>
  <si>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</si>
  <si>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</si>
  <si>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</si>
  <si>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</si>
  <si>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</si>
  <si>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</si>
  <si>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</si>
  <si>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</si>
  <si>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</si>
  <si>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</si>
  <si>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</si>
  <si>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</si>
  <si>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</si>
  <si>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</si>
  <si>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</si>
  <si>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</si>
  <si>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</si>
  <si>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</si>
  <si>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</si>
  <si>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</si>
  <si>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</si>
  <si>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</si>
  <si>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</si>
  <si>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</si>
  <si>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</si>
  <si>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</si>
  <si>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</si>
  <si>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</si>
  <si>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</si>
  <si>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</si>
  <si>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</si>
  <si>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</si>
  <si>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</si>
  <si>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</si>
  <si>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</si>
  <si>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</si>
  <si>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</si>
  <si>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</si>
  <si>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</si>
  <si>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</si>
  <si>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</si>
  <si>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</si>
  <si>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</si>
  <si>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</si>
  <si>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</si>
  <si>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</si>
  <si>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</si>
  <si>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</si>
  <si>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</si>
  <si>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</si>
  <si>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</si>
  <si>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</si>
  <si>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</si>
  <si>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</si>
  <si>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</si>
  <si>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</si>
  <si>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</si>
  <si>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</si>
  <si>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</si>
  <si>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</si>
  <si>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</si>
  <si>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</si>
  <si>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</si>
  <si>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</si>
  <si>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</si>
  <si>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</si>
  <si>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</si>
  <si>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</si>
  <si>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</si>
  <si>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</si>
  <si>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</si>
  <si>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</si>
  <si>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</si>
  <si>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</si>
  <si>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</si>
  <si>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</si>
  <si>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</si>
  <si>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</si>
  <si>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</si>
  <si>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</si>
  <si>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</si>
  <si>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</si>
  <si>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</si>
  <si>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</si>
  <si>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</si>
  <si>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</si>
  <si>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</si>
  <si>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</si>
  <si>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</si>
  <si>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</si>
  <si>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</si>
  <si>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</si>
  <si>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</si>
  <si>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</si>
  <si>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</si>
  <si>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</si>
  <si>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</si>
  <si>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</si>
  <si>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</si>
  <si>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</si>
  <si>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</si>
  <si>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</si>
  <si>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</si>
  <si>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</si>
  <si>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</si>
  <si>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</si>
  <si>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</si>
  <si>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</si>
  <si>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</si>
  <si>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</si>
  <si>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</si>
  <si>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</si>
  <si>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</si>
  <si>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</si>
  <si>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</si>
  <si>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</si>
  <si>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</si>
  <si>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</si>
  <si>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</si>
  <si>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</si>
  <si>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</si>
  <si>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</si>
  <si>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</si>
  <si>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</si>
  <si>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</si>
  <si>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</si>
  <si>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</si>
  <si>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</si>
  <si>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</si>
  <si>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</si>
  <si>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</si>
  <si>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</si>
  <si>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</si>
  <si>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</si>
  <si>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</si>
  <si>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</si>
  <si>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</si>
  <si>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</si>
  <si>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</si>
  <si>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</si>
  <si>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</si>
  <si>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</si>
  <si>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</si>
  <si>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</si>
  <si>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</si>
  <si>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</si>
  <si>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</si>
  <si>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</si>
  <si>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</si>
  <si>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</si>
  <si>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</si>
  <si>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</si>
  <si>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</si>
  <si>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</si>
  <si>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</si>
  <si>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</si>
  <si>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</si>
  <si>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</si>
  <si>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</si>
  <si>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</si>
  <si>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</si>
  <si>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</si>
  <si>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</si>
  <si>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</si>
  <si>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</si>
  <si>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</si>
  <si>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</si>
  <si>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</si>
  <si>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</si>
  <si>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</si>
  <si>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</si>
  <si>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</si>
  <si>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</si>
  <si>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</si>
  <si>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</si>
  <si>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</si>
  <si>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</si>
  <si>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</si>
  <si>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</si>
  <si>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</si>
  <si>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</si>
  <si>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</si>
  <si>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</si>
  <si>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</si>
  <si>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</si>
  <si>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</si>
  <si>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</si>
  <si>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</si>
  <si>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</si>
  <si>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</si>
  <si>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</si>
  <si>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</si>
  <si>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</si>
  <si>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</si>
  <si>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</si>
  <si>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</si>
  <si>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</si>
  <si>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</si>
  <si>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</si>
  <si>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</si>
  <si>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</si>
  <si>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</si>
  <si>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</si>
  <si>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</si>
  <si>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</si>
  <si>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</si>
  <si>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</si>
  <si>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</si>
  <si>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</si>
  <si>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</si>
  <si>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</si>
  <si>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</si>
  <si>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</si>
  <si>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</si>
  <si>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</si>
  <si>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</si>
  <si>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</si>
  <si>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</si>
  <si>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</si>
  <si>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</si>
  <si>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</si>
  <si>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</si>
  <si>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</si>
  <si>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</si>
  <si>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</si>
  <si>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</si>
  <si>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</si>
  <si>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</si>
  <si>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</si>
  <si>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</si>
  <si>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</si>
  <si>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</si>
  <si>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</si>
  <si>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</si>
  <si>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</si>
  <si>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</si>
  <si>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</si>
  <si>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</si>
  <si>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</si>
  <si>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</si>
  <si>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</si>
  <si>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</si>
  <si>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</si>
  <si>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</si>
  <si>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</si>
  <si>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</si>
  <si>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</si>
  <si>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</si>
  <si>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</si>
  <si>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</si>
  <si>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</si>
  <si>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</si>
  <si>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</si>
  <si>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</si>
  <si>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</si>
  <si>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</si>
  <si>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</si>
  <si>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</si>
  <si>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</si>
  <si>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</si>
  <si>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</si>
  <si>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</si>
  <si>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</si>
  <si>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</si>
  <si>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</si>
  <si>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</si>
  <si>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</si>
  <si>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</si>
  <si>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</si>
  <si>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</si>
  <si>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</si>
  <si>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</si>
  <si>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</si>
  <si>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</si>
  <si>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</si>
  <si>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</si>
  <si>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</si>
  <si>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</si>
  <si>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</si>
  <si>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</si>
  <si>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</si>
  <si>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</si>
  <si>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</si>
  <si>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</si>
  <si>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</si>
  <si>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</si>
  <si>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</si>
  <si>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</si>
  <si>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</si>
  <si>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</si>
  <si>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</si>
  <si>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</si>
  <si>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</si>
  <si>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</si>
  <si>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</si>
  <si>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</si>
  <si>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</si>
  <si>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</si>
  <si>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</si>
  <si>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</si>
  <si>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</si>
  <si>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</si>
  <si>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</si>
  <si>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</si>
  <si>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</si>
  <si>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</si>
  <si>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</si>
  <si>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</si>
  <si>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</si>
  <si>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</si>
  <si>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</si>
  <si>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</si>
  <si>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</si>
  <si>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</si>
  <si>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</si>
  <si>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</si>
  <si>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</si>
  <si>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</si>
  <si>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</si>
  <si>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</si>
  <si>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</si>
  <si>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</si>
  <si>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</si>
  <si>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</si>
  <si>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</si>
  <si>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</si>
  <si>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</si>
  <si>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</si>
  <si>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</si>
  <si>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</si>
  <si>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</si>
  <si>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</si>
  <si>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</si>
  <si>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</si>
  <si>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</si>
  <si>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</si>
  <si>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</si>
  <si>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</si>
  <si>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</si>
  <si>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</si>
  <si>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</si>
  <si>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</si>
  <si>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</si>
  <si>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</si>
  <si>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</si>
  <si>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</si>
  <si>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</si>
  <si>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</si>
  <si>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</si>
  <si>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</si>
  <si>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</si>
  <si>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</si>
  <si>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</si>
  <si>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</si>
  <si>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</si>
  <si>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</si>
  <si>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</si>
  <si>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</si>
  <si>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</si>
  <si>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</si>
  <si>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</si>
  <si>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</si>
  <si>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</si>
  <si>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</si>
  <si>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</si>
  <si>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</si>
  <si>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</si>
  <si>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</si>
  <si>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</si>
  <si>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</si>
  <si>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</si>
  <si>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</si>
  <si>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</si>
  <si>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</si>
  <si>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</si>
  <si>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</si>
  <si>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</si>
  <si>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</si>
  <si>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</si>
  <si>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</si>
  <si>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</si>
  <si>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</si>
  <si>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</si>
  <si>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</si>
  <si>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</si>
  <si>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</si>
  <si>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</si>
  <si>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</si>
  <si>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</si>
  <si>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</si>
  <si>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</si>
  <si>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</si>
  <si>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</si>
  <si>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</si>
  <si>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</si>
  <si>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</si>
  <si>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</si>
  <si>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</si>
  <si>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</si>
  <si>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</si>
  <si>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</si>
  <si>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</si>
  <si>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</si>
  <si>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</si>
  <si>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</si>
  <si>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</si>
  <si>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</si>
  <si>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</si>
  <si>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</si>
  <si>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</si>
  <si>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</si>
  <si>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</si>
  <si>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</si>
  <si>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</si>
  <si>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</si>
  <si>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</si>
  <si>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</si>
  <si>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</si>
  <si>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</si>
  <si>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</si>
  <si>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</si>
  <si>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</si>
  <si>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</si>
  <si>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</si>
  <si>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</si>
  <si>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</si>
  <si>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</si>
  <si>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</si>
  <si>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</si>
  <si>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</si>
  <si>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</si>
  <si>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</si>
  <si>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</si>
  <si>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</si>
  <si>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</si>
  <si>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</si>
  <si>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</si>
  <si>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</si>
  <si>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</si>
  <si>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</si>
  <si>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</si>
  <si>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</si>
  <si>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</si>
  <si>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</si>
  <si>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</si>
  <si>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</si>
  <si>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</si>
  <si>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</si>
  <si>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</si>
  <si>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</si>
  <si>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</si>
  <si>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</si>
  <si>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</si>
  <si>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</si>
  <si>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</si>
  <si>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</si>
  <si>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</si>
  <si>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</si>
  <si>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</si>
  <si>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</si>
  <si>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</si>
  <si>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</si>
  <si>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</si>
  <si>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</si>
  <si>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</si>
  <si>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</si>
  <si>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</si>
  <si>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</si>
  <si>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</si>
  <si>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</si>
  <si>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</si>
  <si>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</si>
  <si>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</si>
  <si>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</si>
  <si>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</si>
  <si>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</si>
  <si>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</si>
  <si>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</si>
  <si>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</si>
  <si>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</si>
  <si>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</si>
  <si>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</si>
  <si>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</si>
  <si>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</si>
  <si>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</si>
  <si>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</si>
  <si>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</si>
  <si>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</si>
  <si>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</si>
  <si>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</si>
  <si>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</si>
  <si>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</si>
  <si>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</si>
  <si>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</si>
  <si>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</si>
  <si>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</si>
  <si>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</si>
  <si>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</si>
  <si>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</si>
  <si>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</si>
  <si>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</si>
  <si>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</si>
  <si>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</si>
  <si>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</si>
  <si>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</si>
  <si>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</si>
  <si>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</si>
  <si>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</si>
  <si>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</si>
  <si>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</si>
  <si>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</si>
  <si>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</si>
  <si>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</si>
  <si>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</si>
  <si>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</si>
  <si>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</si>
  <si>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</si>
  <si>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</si>
  <si>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</si>
  <si>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</si>
  <si>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</si>
  <si>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</si>
  <si>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</si>
  <si>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</si>
  <si>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</si>
  <si>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</si>
  <si>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</si>
  <si>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</si>
  <si>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</si>
  <si>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</si>
  <si>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</si>
  <si>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</si>
  <si>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</si>
  <si>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</si>
  <si>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</si>
  <si>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</si>
  <si>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</si>
  <si>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</si>
  <si>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</si>
  <si>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</si>
  <si>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</si>
  <si>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</si>
  <si>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</si>
  <si>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</si>
  <si>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</si>
  <si>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</si>
  <si>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</si>
  <si>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</si>
  <si>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</si>
  <si>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</si>
  <si>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</si>
  <si>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</si>
  <si>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</si>
  <si>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</si>
  <si>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</si>
  <si>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</si>
  <si>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</si>
  <si>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</si>
  <si>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</si>
  <si>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</si>
  <si>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</si>
  <si>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</si>
  <si>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</si>
  <si>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</si>
  <si>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</si>
  <si>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</si>
  <si>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</si>
  <si>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</si>
  <si>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</si>
  <si>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</si>
  <si>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</si>
  <si>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</si>
  <si>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</si>
  <si>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</si>
  <si>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</si>
  <si>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</si>
  <si>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</si>
  <si>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</si>
  <si>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</si>
  <si>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</si>
  <si>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</si>
  <si>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</si>
  <si>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</si>
  <si>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</si>
  <si>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</si>
  <si>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</si>
  <si>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</si>
  <si>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</si>
  <si>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</si>
  <si>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</si>
  <si>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</si>
  <si>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</si>
  <si>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</si>
  <si>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</si>
  <si>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</si>
  <si>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</si>
  <si>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</si>
  <si>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</si>
  <si>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</si>
  <si>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</si>
  <si>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</si>
  <si>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</si>
  <si>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</si>
  <si>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</si>
  <si>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</si>
  <si>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</si>
  <si>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</si>
  <si>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</si>
  <si>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</si>
  <si>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</si>
  <si>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</si>
  <si>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</si>
  <si>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</si>
  <si>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</si>
  <si>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</si>
  <si>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</si>
  <si>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</si>
  <si>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</si>
  <si>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</si>
  <si>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</si>
  <si>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</si>
  <si>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</si>
  <si>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</si>
  <si>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</si>
  <si>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</si>
  <si>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</si>
  <si>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</si>
  <si>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</si>
  <si>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</si>
  <si>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</si>
  <si>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</si>
  <si>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</si>
  <si>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</si>
  <si>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</si>
  <si>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</si>
  <si>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</si>
  <si>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</si>
  <si>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</si>
  <si>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</si>
  <si>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</si>
  <si>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</si>
  <si>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</si>
  <si>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</si>
  <si>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</si>
  <si>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</si>
  <si>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</si>
  <si>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</si>
  <si>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</si>
  <si>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</si>
  <si>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</si>
  <si>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</si>
  <si>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</si>
  <si>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</si>
  <si>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</si>
  <si>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</si>
  <si>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</si>
  <si>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</si>
  <si>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</si>
  <si>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</si>
  <si>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</si>
  <si>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</si>
  <si>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</si>
  <si>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</si>
  <si>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</si>
  <si>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</si>
  <si>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</si>
  <si>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</si>
  <si>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</si>
  <si>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</si>
  <si>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</si>
  <si>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</si>
  <si>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</si>
  <si>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</si>
  <si>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</si>
  <si>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</si>
  <si>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</si>
  <si>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</si>
  <si>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</si>
  <si>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</si>
  <si>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</si>
  <si>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</si>
  <si>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</si>
  <si>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</si>
  <si>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</si>
  <si>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</si>
  <si>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</si>
  <si>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</si>
  <si>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</si>
  <si>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</si>
  <si>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</si>
  <si>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</si>
  <si>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</si>
  <si>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</si>
  <si>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</si>
  <si>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</si>
  <si>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</si>
  <si>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</si>
  <si>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</si>
  <si>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</si>
  <si>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</si>
  <si>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</si>
  <si>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</si>
  <si>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</si>
  <si>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</si>
  <si>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</si>
  <si>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</si>
  <si>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</si>
  <si>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</si>
  <si>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</si>
  <si>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</si>
  <si>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</si>
  <si>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</si>
  <si>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</si>
  <si>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</si>
  <si>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</si>
  <si>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</si>
  <si>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</si>
  <si>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</si>
  <si>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</si>
  <si>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</si>
  <si>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</si>
  <si>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</si>
  <si>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</si>
  <si>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</si>
  <si>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</si>
  <si>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</si>
  <si>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</si>
  <si>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</si>
  <si>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</si>
  <si>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</si>
  <si>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</si>
  <si>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</si>
  <si>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</si>
  <si>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</si>
  <si>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</si>
  <si>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</si>
  <si>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</si>
  <si>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</si>
  <si>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</si>
  <si>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</si>
  <si>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</si>
  <si>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</si>
  <si>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</si>
  <si>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</si>
  <si>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</si>
  <si>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</si>
  <si>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</si>
  <si>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</si>
  <si>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</si>
  <si>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</si>
  <si>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</si>
  <si>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</si>
  <si>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</si>
  <si>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</si>
  <si>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</si>
  <si>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</si>
  <si>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</si>
  <si>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</si>
  <si>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</si>
  <si>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</si>
  <si>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</si>
  <si>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</si>
  <si>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</si>
  <si>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</si>
  <si>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</si>
  <si>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</si>
  <si>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</si>
  <si>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</si>
  <si>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</si>
  <si>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</si>
  <si>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</si>
  <si>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</si>
  <si>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</si>
  <si>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</si>
  <si>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</si>
  <si>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</si>
  <si>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</si>
  <si>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</si>
  <si>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</si>
  <si>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</si>
  <si>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</si>
  <si>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</si>
  <si>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</si>
  <si>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</si>
  <si>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</si>
  <si>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</si>
  <si>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</si>
  <si>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</si>
  <si>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</si>
  <si>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</si>
  <si>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</si>
  <si>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</si>
  <si>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</si>
  <si>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</si>
  <si>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</si>
  <si>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</si>
  <si>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</si>
  <si>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</si>
  <si>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</si>
  <si>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</si>
  <si>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</si>
  <si>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</si>
  <si>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</si>
  <si>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</si>
  <si>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</si>
  <si>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</si>
  <si>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</si>
  <si>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</si>
  <si>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</si>
  <si>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</si>
  <si>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</si>
  <si>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</si>
  <si>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</si>
  <si>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</si>
  <si>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</si>
  <si>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</si>
  <si>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</si>
  <si>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</si>
  <si>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</si>
  <si>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</si>
  <si>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</si>
  <si>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</si>
  <si>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</si>
  <si>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</si>
  <si>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</si>
  <si>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</si>
  <si>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</si>
  <si>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</si>
  <si>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</si>
  <si>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</si>
  <si>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</si>
  <si>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</si>
  <si>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</si>
  <si>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</si>
  <si>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</si>
  <si>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</si>
  <si>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</si>
  <si>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</si>
  <si>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</si>
  <si>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</si>
  <si>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</si>
  <si>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</si>
  <si>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</si>
  <si>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</si>
  <si>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</si>
  <si>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</si>
  <si>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</si>
  <si>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</si>
  <si>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</si>
  <si>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</si>
  <si>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</si>
  <si>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</si>
  <si>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</si>
  <si>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</si>
  <si>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</si>
  <si>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</si>
  <si>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</si>
  <si>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</si>
  <si>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</si>
  <si>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</si>
  <si>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</si>
  <si>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</si>
  <si>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</si>
  <si>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</si>
  <si>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</si>
  <si>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</si>
  <si>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</si>
  <si>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</si>
  <si>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</si>
  <si>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</si>
  <si>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</si>
  <si>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</si>
  <si>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</si>
  <si>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</si>
  <si>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</si>
  <si>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</si>
  <si>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</si>
  <si>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</si>
  <si>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</si>
  <si>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</si>
  <si>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</si>
  <si>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</si>
  <si>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</si>
  <si>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</si>
  <si>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</si>
  <si>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</si>
  <si>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</si>
  <si>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</si>
  <si>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</si>
  <si>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</si>
  <si>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</si>
  <si>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</si>
  <si>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</si>
  <si>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</si>
  <si>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</si>
  <si>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</si>
  <si>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</si>
  <si>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</si>
  <si>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</si>
  <si>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</si>
  <si>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</si>
  <si>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</si>
  <si>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</si>
  <si>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</si>
  <si>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</si>
  <si>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</si>
  <si>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</si>
  <si>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</si>
  <si>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</si>
  <si>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</si>
  <si>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</si>
  <si>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</si>
  <si>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</si>
  <si>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</si>
  <si>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</si>
  <si>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</si>
  <si>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</si>
  <si>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</si>
  <si>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</si>
  <si>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</si>
  <si>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</si>
  <si>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</si>
  <si>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</si>
  <si>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</si>
  <si>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</si>
  <si>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</si>
  <si>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</si>
  <si>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</si>
  <si>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</si>
  <si>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</si>
  <si>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</si>
  <si>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</si>
  <si>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</si>
  <si>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</si>
  <si>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</si>
  <si>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</si>
  <si>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</si>
  <si>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</si>
  <si>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</si>
  <si>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</si>
  <si>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</si>
  <si>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</si>
  <si>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</si>
  <si>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</si>
  <si>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</si>
  <si>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</si>
  <si>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</si>
  <si>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</si>
  <si>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</si>
  <si>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</si>
  <si>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</si>
  <si>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</si>
  <si>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</si>
  <si>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</si>
  <si>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</si>
  <si>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</si>
  <si>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</si>
  <si>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</si>
  <si>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</si>
  <si>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</si>
  <si>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</si>
  <si>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</si>
  <si>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</si>
  <si>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</si>
  <si>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</si>
  <si>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</si>
  <si>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</si>
  <si>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</si>
  <si>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</si>
  <si>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</si>
  <si>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</si>
  <si>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</si>
  <si>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</si>
  <si>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</si>
  <si>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</si>
  <si>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</si>
  <si>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</si>
  <si>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</si>
  <si>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</si>
  <si>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</si>
  <si>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</si>
  <si>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</si>
  <si>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</si>
  <si>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</si>
  <si>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</si>
  <si>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</si>
  <si>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</si>
  <si>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</si>
  <si>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</si>
  <si>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</si>
  <si>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</si>
  <si>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</si>
  <si>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</si>
  <si>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</si>
  <si>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</si>
  <si>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</si>
  <si>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</si>
  <si>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</si>
  <si>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</si>
  <si>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</si>
  <si>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</si>
  <si>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</si>
  <si>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</si>
  <si>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</si>
  <si>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</si>
  <si>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</si>
  <si>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</si>
  <si>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</si>
  <si>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</si>
  <si>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</si>
  <si>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</si>
  <si>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</si>
  <si>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</si>
  <si>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</si>
  <si>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</si>
  <si>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</si>
  <si>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</si>
  <si>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</si>
  <si>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</si>
  <si>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</si>
  <si>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</si>
  <si>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</si>
  <si>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</si>
  <si>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</si>
  <si>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</si>
  <si>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</si>
  <si>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</si>
  <si>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</si>
  <si>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</si>
  <si>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</si>
  <si>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</si>
  <si>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</si>
  <si>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</si>
  <si>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</si>
  <si>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</si>
  <si>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</si>
  <si>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</si>
  <si>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</si>
  <si>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</si>
  <si>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</si>
  <si>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</si>
  <si>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</si>
  <si>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</si>
  <si>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</si>
  <si>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</si>
  <si>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</si>
  <si>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</si>
  <si>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</si>
  <si>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</si>
  <si>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</si>
  <si>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</si>
  <si>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</si>
  <si>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</si>
  <si>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</si>
  <si>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</si>
  <si>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</si>
  <si>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</si>
  <si>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</si>
  <si>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</si>
  <si>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</si>
  <si>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</si>
  <si>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</si>
  <si>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</si>
  <si>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</si>
  <si>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</si>
  <si>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</si>
  <si>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</si>
  <si>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</si>
  <si>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</si>
  <si>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</si>
  <si>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</si>
  <si>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</si>
  <si>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</si>
  <si>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</si>
  <si>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</si>
  <si>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</si>
  <si>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</si>
  <si>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</si>
  <si>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</si>
  <si>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</si>
  <si>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</si>
  <si>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</si>
  <si>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</si>
  <si>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</si>
  <si>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</si>
  <si>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</si>
  <si>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</si>
  <si>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</si>
  <si>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</si>
  <si>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</si>
  <si>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</si>
  <si>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</si>
  <si>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</si>
  <si>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</si>
  <si>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</si>
  <si>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</si>
  <si>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</si>
  <si>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</si>
  <si>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</si>
  <si>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</si>
  <si>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</si>
  <si>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</si>
  <si>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</si>
  <si>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</si>
  <si>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</si>
  <si>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</si>
  <si>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</si>
  <si>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</si>
  <si>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</si>
  <si>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</si>
  <si>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</si>
  <si>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</si>
  <si>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</si>
  <si>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</si>
  <si>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</si>
  <si>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</si>
  <si>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</si>
  <si>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</si>
  <si>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</si>
  <si>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</si>
  <si>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</si>
  <si>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</si>
  <si>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</si>
  <si>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</si>
  <si>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</si>
  <si>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</si>
  <si>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</si>
  <si>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</si>
  <si>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</si>
  <si>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</si>
  <si>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</si>
  <si>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</si>
  <si>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</si>
  <si>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</si>
  <si>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</si>
  <si>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</si>
  <si>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</si>
  <si>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</si>
  <si>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</si>
  <si>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</si>
  <si>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</si>
  <si>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</si>
  <si>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</si>
  <si>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</si>
  <si>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</si>
  <si>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</si>
  <si>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</si>
  <si>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</si>
  <si>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</si>
  <si>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</si>
  <si>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</si>
  <si>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</si>
  <si>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</si>
  <si>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</si>
  <si>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</si>
  <si>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</si>
  <si>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</si>
  <si>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</si>
  <si>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</si>
  <si>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</si>
  <si>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</si>
  <si>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</si>
  <si>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</si>
  <si>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</si>
  <si>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</si>
  <si>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</si>
  <si>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</si>
  <si>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</si>
  <si>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</si>
  <si>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</si>
  <si>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</si>
  <si>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</si>
  <si>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</si>
  <si>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</si>
  <si>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</si>
  <si>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</si>
  <si>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</si>
  <si>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</si>
  <si>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</si>
  <si>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</si>
  <si>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</si>
  <si>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</si>
  <si>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</si>
  <si>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</si>
  <si>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</si>
  <si>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</si>
  <si>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</si>
  <si>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</si>
  <si>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</si>
  <si>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</si>
  <si>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</si>
  <si>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</si>
  <si>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</si>
  <si>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</si>
  <si>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</si>
  <si>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</si>
  <si>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</si>
  <si>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</si>
  <si>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</si>
  <si>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</si>
  <si>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</si>
  <si>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</si>
  <si>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</si>
  <si>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</si>
  <si>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</si>
  <si>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</si>
  <si>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</si>
  <si>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</si>
  <si>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</si>
  <si>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</si>
  <si>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</si>
  <si>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</si>
  <si>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</si>
  <si>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</si>
  <si>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</si>
  <si>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</si>
  <si>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</si>
  <si>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</si>
  <si>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</si>
  <si>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</si>
  <si>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</si>
  <si>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</si>
  <si>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</si>
  <si>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</si>
  <si>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</si>
  <si>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</si>
  <si>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</si>
  <si>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</si>
  <si>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</si>
  <si>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</si>
  <si>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</si>
  <si>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</si>
  <si>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</si>
  <si>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</si>
  <si>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</si>
  <si>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</si>
  <si>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</si>
  <si>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</si>
  <si>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</si>
  <si>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</si>
  <si>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</si>
  <si>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</si>
  <si>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</si>
  <si>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</si>
  <si>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</si>
  <si>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</si>
  <si>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</si>
  <si>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</si>
  <si>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</si>
  <si>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</si>
  <si>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</si>
  <si>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</si>
  <si>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</si>
  <si>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</si>
  <si>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</si>
  <si>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</si>
  <si>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</si>
  <si>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</si>
  <si>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</si>
  <si>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</si>
  <si>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</si>
  <si>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</si>
  <si>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</si>
  <si>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</si>
  <si>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</si>
  <si>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</si>
  <si>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</si>
  <si>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</si>
  <si>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</si>
  <si>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</si>
  <si>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</si>
  <si>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</si>
  <si>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</si>
  <si>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</si>
  <si>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</si>
  <si>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</si>
  <si>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</si>
  <si>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</si>
  <si>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</si>
  <si>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</si>
  <si>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</si>
  <si>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</si>
  <si>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</si>
  <si>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</si>
  <si>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</si>
  <si>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</si>
  <si>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</si>
  <si>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</si>
  <si>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</si>
  <si>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</si>
  <si>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</si>
  <si>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</si>
  <si>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</si>
  <si>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</si>
  <si>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</si>
  <si>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</si>
  <si>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</si>
  <si>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</si>
  <si>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</si>
  <si>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</si>
  <si>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</si>
  <si>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</si>
  <si>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</si>
  <si>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</si>
  <si>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</si>
  <si>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</si>
  <si>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</si>
  <si>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</si>
  <si>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</si>
  <si>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</si>
  <si>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</si>
  <si>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</si>
  <si>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</si>
  <si>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</si>
  <si>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</si>
  <si>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</si>
  <si>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</si>
  <si>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</si>
  <si>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</si>
  <si>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</si>
  <si>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</si>
  <si>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</si>
  <si>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</si>
  <si>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</si>
  <si>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</si>
  <si>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</si>
  <si>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</si>
  <si>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</si>
  <si>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</si>
  <si>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</si>
  <si>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</si>
  <si>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</si>
  <si>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</si>
  <si>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</si>
  <si>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</si>
  <si>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</si>
  <si>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</si>
  <si>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</si>
  <si>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</si>
  <si>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</si>
  <si>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</si>
  <si>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</si>
  <si>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</si>
  <si>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</si>
  <si>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</si>
  <si>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</si>
  <si>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</si>
  <si>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</si>
  <si>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</si>
  <si>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</si>
  <si>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</si>
  <si>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</si>
  <si>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</si>
  <si>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</si>
  <si>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</si>
  <si>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</si>
  <si>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</si>
  <si>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</si>
  <si>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</si>
  <si>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</si>
  <si>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</si>
  <si>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</si>
  <si>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</si>
  <si>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</si>
  <si>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</si>
  <si>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</si>
  <si>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</si>
  <si>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</si>
  <si>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</si>
  <si>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</si>
  <si>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</si>
  <si>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</si>
  <si>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</si>
  <si>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</si>
  <si>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</si>
  <si>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</si>
  <si>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</si>
  <si>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</si>
  <si>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</si>
  <si>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</si>
  <si>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</si>
  <si>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</si>
  <si>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</si>
  <si>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</si>
  <si>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</si>
  <si>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</si>
  <si>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</si>
  <si>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</si>
  <si>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</si>
  <si>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</si>
  <si>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</si>
  <si>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</si>
  <si>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</si>
  <si>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</si>
  <si>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</si>
  <si>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</si>
  <si>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</si>
  <si>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</si>
  <si>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</si>
  <si>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</si>
  <si>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</si>
  <si>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</si>
  <si>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</si>
  <si>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</si>
  <si>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</si>
  <si>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</si>
  <si>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</si>
  <si>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</si>
  <si>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</si>
  <si>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</si>
  <si>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</si>
  <si>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</si>
  <si>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</si>
  <si>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</si>
  <si>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</si>
  <si>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</si>
  <si>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</si>
  <si>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</si>
  <si>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</si>
  <si>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</si>
  <si>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</si>
  <si>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</si>
  <si>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</si>
  <si>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</si>
  <si>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</si>
  <si>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</si>
  <si>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</si>
  <si>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</si>
  <si>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</si>
  <si>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</si>
  <si>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</si>
  <si>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</si>
  <si>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</si>
  <si>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</si>
  <si>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</si>
  <si>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</si>
  <si>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</si>
  <si>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</si>
  <si>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</si>
  <si>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</si>
  <si>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</si>
  <si>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</si>
  <si>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</si>
  <si>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</si>
  <si>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</si>
  <si>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</si>
  <si>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</si>
  <si>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</si>
  <si>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</si>
  <si>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</si>
  <si>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</si>
  <si>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</si>
  <si>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</si>
  <si>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</si>
  <si>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</si>
  <si>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</si>
  <si>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</si>
  <si>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</si>
  <si>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</si>
  <si>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</si>
  <si>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</si>
  <si>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</si>
  <si>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</si>
  <si>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</si>
  <si>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</si>
  <si>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</si>
  <si>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</si>
  <si>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</si>
  <si>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</si>
  <si>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</si>
  <si>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</si>
  <si>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</si>
  <si>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</si>
  <si>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</si>
  <si>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</si>
  <si>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</si>
  <si>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</si>
  <si>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</si>
  <si>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</si>
  <si>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</si>
  <si>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</si>
  <si>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</si>
  <si>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</si>
  <si>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</si>
  <si>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</si>
  <si>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</si>
  <si>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</si>
  <si>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</si>
  <si>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</si>
  <si>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</si>
  <si>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</si>
  <si>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</si>
  <si>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</si>
  <si>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</si>
  <si>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</si>
  <si>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</si>
  <si>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</si>
  <si>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</si>
  <si>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</si>
  <si>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</si>
  <si>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</si>
  <si>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</si>
  <si>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</si>
  <si>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</si>
  <si>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</si>
  <si>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</si>
  <si>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</si>
  <si>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</si>
  <si>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</si>
  <si>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</si>
  <si>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</si>
  <si>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</si>
  <si>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</si>
  <si>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</si>
  <si>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</si>
  <si>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</si>
  <si>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</si>
  <si>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</si>
  <si>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</si>
  <si>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</si>
  <si>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</si>
  <si>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</si>
  <si>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</si>
  <si>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</si>
  <si>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</si>
  <si>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</si>
  <si>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</si>
  <si>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</si>
  <si>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</si>
  <si>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</si>
  <si>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</si>
  <si>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</si>
  <si>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</si>
  <si>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</si>
  <si>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</si>
  <si>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</si>
  <si>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</si>
  <si>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</si>
  <si>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</si>
  <si>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</si>
  <si>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</si>
  <si>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</si>
  <si>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</si>
  <si>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</si>
  <si>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</si>
  <si>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</si>
  <si>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</si>
  <si>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</si>
  <si>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</si>
  <si>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</si>
  <si>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</si>
  <si>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</si>
  <si>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</si>
  <si>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</si>
  <si>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</si>
  <si>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</si>
  <si>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</si>
  <si>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</si>
  <si>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</si>
  <si>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</si>
  <si>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</si>
  <si>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</si>
  <si>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</si>
  <si>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</si>
  <si>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</si>
  <si>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</si>
  <si>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</si>
  <si>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</si>
  <si>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</si>
  <si>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</si>
  <si>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</si>
  <si>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</si>
  <si>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</si>
  <si>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</si>
  <si>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</si>
  <si>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</si>
  <si>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</si>
  <si>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</si>
  <si>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</si>
  <si>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</si>
  <si>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</si>
  <si>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</si>
  <si>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</si>
  <si>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</si>
  <si>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</si>
  <si>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</si>
  <si>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</si>
  <si>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</si>
  <si>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</si>
  <si>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</si>
  <si>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</si>
  <si>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</si>
  <si>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</si>
  <si>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</si>
  <si>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</si>
  <si>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</si>
  <si>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</si>
  <si>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</si>
  <si>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</si>
  <si>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</si>
  <si>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</si>
  <si>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</si>
  <si>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</si>
  <si>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</si>
  <si>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</si>
  <si>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</si>
  <si>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</si>
  <si>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</si>
  <si>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</si>
  <si>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</si>
  <si>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</si>
  <si>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</si>
  <si>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</si>
  <si>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</si>
  <si>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</si>
  <si>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</si>
  <si>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</si>
  <si>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</si>
  <si>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</si>
  <si>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</si>
  <si>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</si>
  <si>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</si>
  <si>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</si>
  <si>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</si>
  <si>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</si>
  <si>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</si>
  <si>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</si>
  <si>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</si>
  <si>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</si>
  <si>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</si>
  <si>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</si>
  <si>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</si>
  <si>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</si>
  <si>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</si>
  <si>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</si>
  <si>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</si>
  <si>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</si>
  <si>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</si>
  <si>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</si>
  <si>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</si>
  <si>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</si>
  <si>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</si>
  <si>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</si>
  <si>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</si>
  <si>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</si>
  <si>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</si>
  <si>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</si>
  <si>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</si>
  <si>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</si>
  <si>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</si>
  <si>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</si>
  <si>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</si>
  <si>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</si>
  <si>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</si>
  <si>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</si>
  <si>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</si>
  <si>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</si>
  <si>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</si>
  <si>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</si>
  <si>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</si>
  <si>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</si>
  <si>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</si>
  <si>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</si>
  <si>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</si>
  <si>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</si>
  <si>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</si>
  <si>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</si>
  <si>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</si>
  <si>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</si>
  <si>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</si>
  <si>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</si>
  <si>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</si>
  <si>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</si>
  <si>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</si>
  <si>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</si>
  <si>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</si>
  <si>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</si>
  <si>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</si>
  <si>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</si>
  <si>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</si>
  <si>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</si>
  <si>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</si>
  <si>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</si>
  <si>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</si>
  <si>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</si>
  <si>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</si>
  <si>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</si>
  <si>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</si>
  <si>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</si>
  <si>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</si>
  <si>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</si>
  <si>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</si>
  <si>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</si>
  <si>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</si>
  <si>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</si>
  <si>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</si>
  <si>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</si>
  <si>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</si>
  <si>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</si>
  <si>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</si>
  <si>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</si>
  <si>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</si>
  <si>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</si>
  <si>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</si>
  <si>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</si>
  <si>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</si>
  <si>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</si>
  <si>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</si>
  <si>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</si>
  <si>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</si>
  <si>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</si>
  <si>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</si>
  <si>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</si>
  <si>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</si>
  <si>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</si>
  <si>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</si>
  <si>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</si>
  <si>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</si>
  <si>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</si>
  <si>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</si>
  <si>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</si>
  <si>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</si>
  <si>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</si>
  <si>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</si>
  <si>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</si>
  <si>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</si>
  <si>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</si>
  <si>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</si>
  <si>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</si>
  <si>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</si>
  <si>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</si>
  <si>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</si>
  <si>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</si>
  <si>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</si>
  <si>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</si>
  <si>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</si>
  <si>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</si>
  <si>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</si>
  <si>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</si>
  <si>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</si>
  <si>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</si>
  <si>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</si>
  <si>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</si>
  <si>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</si>
  <si>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</si>
  <si>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</si>
  <si>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</si>
  <si>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</si>
  <si>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</si>
  <si>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</si>
  <si>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</si>
  <si>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</si>
  <si>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</si>
  <si>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</si>
  <si>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</si>
  <si>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</si>
  <si>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</si>
  <si>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</si>
  <si>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</si>
  <si>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</si>
  <si>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</si>
  <si>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</si>
  <si>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</si>
  <si>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</si>
  <si>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</si>
  <si>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</si>
  <si>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</si>
  <si>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</si>
  <si>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</si>
  <si>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</si>
  <si>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</si>
  <si>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</si>
  <si>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</si>
  <si>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</si>
  <si>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</si>
  <si>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</si>
  <si>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</si>
  <si>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</si>
  <si>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</si>
  <si>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</si>
  <si>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</si>
  <si>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</si>
  <si>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</si>
  <si>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</si>
  <si>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</si>
  <si>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</si>
  <si>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</si>
  <si>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</si>
  <si>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</si>
  <si>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</si>
  <si>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</si>
  <si>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</si>
  <si>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</si>
  <si>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</si>
  <si>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</si>
  <si>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</si>
  <si>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</si>
  <si>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</si>
  <si>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</si>
  <si>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</si>
  <si>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</si>
  <si>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</si>
  <si>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</si>
  <si>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</si>
  <si>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</si>
  <si>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</si>
  <si>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</si>
  <si>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</si>
  <si>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</si>
  <si>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</si>
  <si>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</si>
  <si>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</si>
  <si>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</si>
  <si>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</si>
  <si>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</si>
  <si>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</si>
  <si>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</si>
  <si>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</si>
  <si>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</si>
  <si>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</si>
  <si>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</si>
  <si>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</si>
  <si>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</si>
  <si>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</si>
  <si>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</si>
  <si>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</si>
  <si>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</si>
  <si>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</si>
  <si>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</si>
  <si>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</si>
  <si>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</si>
  <si>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</si>
  <si>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</si>
  <si>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</si>
  <si>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</si>
  <si>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</si>
  <si>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</si>
  <si>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</si>
  <si>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</si>
  <si>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</si>
  <si>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</si>
  <si>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</si>
  <si>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</si>
  <si>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</si>
  <si>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</si>
  <si>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</si>
  <si>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</si>
  <si>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</si>
  <si>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</si>
  <si>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</si>
  <si>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</si>
  <si>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</si>
  <si>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</si>
  <si>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</si>
  <si>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</si>
  <si>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</si>
  <si>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</si>
  <si>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</si>
  <si>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</si>
  <si>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</si>
  <si>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</si>
  <si>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</si>
  <si>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</si>
  <si>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</si>
  <si>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</si>
  <si>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</si>
  <si>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</si>
  <si>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</si>
  <si>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</si>
  <si>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</si>
  <si>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</si>
  <si>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</si>
  <si>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</si>
  <si>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</si>
  <si>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</si>
  <si>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</si>
  <si>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</si>
  <si>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</si>
  <si>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</si>
  <si>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</si>
  <si>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</si>
  <si>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</si>
  <si>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</si>
  <si>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</si>
  <si>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</si>
  <si>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</si>
  <si>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</si>
  <si>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</si>
  <si>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</si>
  <si>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</si>
  <si>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</si>
  <si>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</si>
  <si>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</si>
  <si>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</si>
  <si>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</si>
  <si>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</si>
  <si>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</si>
  <si>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</si>
  <si>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</si>
  <si>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</si>
  <si>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</si>
  <si>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</si>
  <si>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</si>
  <si>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</si>
  <si>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</si>
  <si>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</si>
  <si>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</si>
  <si>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</si>
  <si>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</si>
  <si>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</si>
  <si>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</si>
  <si>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</si>
  <si>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</si>
  <si>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</si>
  <si>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</si>
  <si>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</si>
  <si>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</si>
  <si>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</si>
  <si>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</si>
  <si>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</si>
  <si>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</si>
  <si>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</si>
  <si>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</si>
  <si>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</si>
  <si>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</si>
  <si>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</si>
  <si>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</si>
  <si>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</si>
  <si>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</si>
  <si>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</si>
  <si>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</si>
  <si>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</si>
  <si>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</si>
  <si>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</si>
  <si>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</si>
  <si>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</si>
  <si>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</si>
  <si>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</si>
  <si>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</si>
  <si>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</si>
  <si>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</si>
  <si>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</si>
  <si>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</si>
  <si>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</si>
  <si>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</si>
  <si>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</si>
  <si>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</si>
  <si>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</si>
  <si>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</si>
  <si>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</si>
  <si>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</si>
  <si>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</si>
  <si>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</si>
  <si>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</si>
  <si>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</si>
  <si>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</si>
  <si>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</si>
  <si>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</si>
  <si>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</si>
  <si>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</si>
  <si>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</si>
  <si>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</si>
  <si>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</si>
  <si>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</si>
  <si>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</si>
  <si>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</si>
  <si>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</si>
  <si>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</si>
  <si>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</si>
  <si>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</si>
  <si>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</si>
  <si>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</si>
  <si>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</si>
  <si>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</si>
  <si>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</si>
  <si>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</si>
  <si>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</si>
  <si>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</si>
  <si>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</si>
  <si>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</si>
  <si>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</si>
  <si>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</si>
  <si>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</si>
  <si>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</si>
  <si>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</si>
  <si>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</si>
  <si>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</si>
  <si>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</si>
  <si>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</si>
  <si>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</si>
  <si>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</si>
  <si>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</si>
  <si>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</si>
  <si>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</si>
  <si>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</si>
  <si>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</si>
  <si>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</si>
  <si>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</si>
  <si>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</si>
  <si>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</si>
  <si>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</si>
  <si>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</si>
  <si>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</si>
  <si>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</si>
  <si>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</si>
  <si>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</si>
  <si>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</si>
  <si>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</si>
  <si>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</si>
  <si>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</si>
  <si>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</si>
  <si>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</si>
  <si>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</si>
  <si>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</si>
  <si>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</si>
  <si>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</si>
  <si>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</si>
  <si>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</si>
  <si>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</si>
  <si>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</si>
  <si>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</si>
  <si>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</si>
  <si>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</si>
  <si>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</si>
  <si>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</si>
  <si>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</si>
  <si>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</si>
  <si>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</si>
  <si>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</si>
  <si>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</si>
  <si>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</si>
  <si>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</si>
  <si>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</si>
  <si>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</si>
  <si>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</si>
  <si>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</si>
  <si>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</si>
  <si>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</si>
  <si>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</si>
  <si>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</si>
  <si>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</si>
  <si>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</si>
  <si>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</si>
  <si>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</si>
  <si>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</si>
  <si>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</si>
  <si>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</si>
  <si>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</si>
  <si>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</si>
  <si>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</si>
  <si>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</si>
  <si>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</si>
  <si>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</si>
  <si>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</si>
  <si>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</si>
  <si>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</si>
  <si>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</si>
  <si>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</si>
  <si>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</si>
  <si>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</si>
  <si>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</si>
  <si>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</si>
  <si>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</si>
  <si>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</si>
  <si>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</si>
  <si>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</si>
  <si>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</si>
  <si>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</si>
  <si>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</si>
  <si>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</si>
  <si>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</si>
  <si>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</si>
  <si>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</si>
  <si>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</si>
  <si>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</si>
  <si>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</si>
  <si>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</si>
  <si>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</si>
  <si>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</si>
  <si>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</si>
  <si>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</si>
  <si>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</si>
  <si>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</si>
  <si>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</si>
  <si>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</si>
  <si>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</si>
  <si>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</si>
  <si>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</si>
  <si>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</si>
  <si>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</si>
  <si>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</si>
  <si>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</si>
  <si>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</si>
  <si>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</si>
  <si>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</si>
  <si>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</si>
  <si>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</si>
  <si>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</si>
  <si>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</si>
  <si>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</si>
  <si>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</si>
  <si>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</si>
  <si>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</si>
  <si>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</si>
  <si>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</si>
  <si>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</si>
  <si>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</si>
  <si>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</si>
  <si>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</si>
  <si>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</si>
  <si>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</si>
  <si>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</si>
  <si>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</si>
  <si>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</si>
  <si>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</si>
  <si>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</si>
  <si>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</si>
  <si>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</si>
  <si>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</si>
  <si>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</si>
  <si>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</si>
  <si>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</si>
  <si>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</si>
  <si>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</si>
  <si>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</si>
  <si>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</si>
  <si>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</si>
  <si>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</si>
  <si>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</si>
  <si>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</si>
  <si>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</si>
  <si>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</si>
  <si>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</si>
  <si>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</si>
  <si>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</si>
  <si>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</si>
  <si>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</si>
  <si>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</si>
  <si>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</si>
  <si>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</si>
  <si>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</si>
  <si>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</si>
  <si>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</si>
  <si>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</si>
  <si>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</si>
  <si>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</si>
  <si>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</si>
  <si>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</si>
  <si>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</si>
  <si>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</si>
  <si>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</si>
  <si>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</si>
  <si>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</si>
  <si>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</si>
  <si>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</si>
  <si>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</si>
  <si>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</si>
  <si>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</si>
  <si>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</si>
  <si>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</si>
  <si>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</si>
  <si>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</si>
  <si>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</si>
  <si>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</si>
  <si>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</si>
  <si>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</si>
  <si>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</si>
  <si>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</si>
  <si>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</si>
  <si>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</si>
  <si>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</si>
  <si>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</si>
  <si>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</si>
  <si>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</si>
  <si>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</si>
  <si>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</si>
  <si>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</si>
  <si>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</si>
  <si>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</si>
  <si>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</si>
  <si>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</si>
  <si>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</si>
  <si>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</si>
  <si>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</si>
  <si>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</si>
  <si>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</si>
  <si>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</si>
  <si>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</si>
  <si>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</si>
  <si>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</si>
  <si>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</si>
  <si>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</si>
  <si>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</si>
  <si>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</si>
  <si>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</si>
  <si>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</si>
  <si>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</si>
  <si>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</si>
  <si>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</si>
  <si>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</si>
  <si>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</si>
  <si>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</si>
  <si>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</si>
  <si>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</si>
  <si>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</si>
  <si>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</si>
  <si>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</si>
  <si>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</si>
  <si>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</si>
  <si>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</si>
  <si>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</si>
  <si>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</si>
  <si>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</si>
  <si>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</si>
  <si>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</si>
  <si>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</si>
  <si>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</si>
  <si>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</si>
  <si>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</si>
  <si>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</si>
  <si>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</si>
  <si>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</si>
  <si>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</si>
  <si>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</si>
  <si>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</si>
  <si>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</si>
  <si>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</si>
  <si>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</si>
  <si>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</si>
  <si>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</si>
  <si>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</si>
  <si>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</si>
  <si>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</si>
  <si>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</si>
  <si>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</si>
  <si>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</si>
  <si>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</si>
  <si>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</si>
  <si>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</si>
  <si>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</si>
  <si>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</si>
  <si>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</si>
  <si>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</si>
  <si>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</si>
  <si>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</si>
  <si>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</si>
  <si>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</si>
  <si>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</si>
  <si>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</si>
  <si>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</si>
  <si>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</si>
  <si>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</si>
  <si>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</si>
  <si>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</si>
  <si>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</si>
  <si>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</si>
  <si>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</si>
  <si>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</si>
  <si>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</si>
  <si>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</si>
  <si>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</si>
  <si>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</si>
  <si>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</si>
  <si>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</si>
  <si>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</si>
  <si>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</si>
  <si>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</si>
  <si>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</si>
  <si>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</si>
  <si>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</si>
  <si>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</si>
  <si>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</si>
  <si>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</si>
  <si>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</si>
  <si>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</si>
  <si>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</si>
  <si>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</si>
  <si>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</si>
  <si>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</si>
  <si>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</si>
  <si>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</si>
  <si>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</si>
  <si>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</si>
  <si>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</si>
  <si>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</si>
  <si>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</si>
  <si>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</si>
  <si>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</si>
  <si>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</si>
  <si>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</si>
  <si>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</si>
  <si>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</si>
  <si>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</si>
  <si>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</si>
  <si>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</si>
  <si>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</si>
  <si>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</si>
  <si>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</si>
  <si>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</si>
  <si>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</si>
  <si>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</si>
  <si>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</si>
  <si>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</si>
  <si>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</si>
  <si>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</si>
  <si>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</si>
  <si>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</si>
  <si>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</si>
  <si>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</si>
  <si>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</si>
  <si>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</si>
  <si>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</si>
  <si>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</si>
  <si>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</si>
  <si>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</si>
  <si>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</si>
  <si>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</si>
  <si>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</si>
  <si>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</si>
  <si>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</si>
  <si>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</si>
  <si>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</si>
  <si>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</si>
  <si>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</si>
  <si>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</si>
  <si>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</si>
  <si>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</si>
  <si>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</si>
  <si>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</si>
  <si>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</si>
  <si>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</si>
  <si>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</si>
  <si>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</si>
  <si>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</si>
  <si>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</si>
  <si>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</si>
  <si>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</si>
  <si>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</si>
  <si>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</si>
  <si>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</si>
  <si>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</si>
  <si>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</si>
  <si>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</si>
  <si>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</si>
  <si>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</si>
  <si>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</si>
  <si>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</si>
  <si>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</si>
  <si>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</si>
  <si>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</si>
  <si>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</si>
  <si>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</si>
  <si>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</si>
  <si>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</si>
  <si>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</si>
  <si>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</si>
  <si>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</si>
  <si>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</si>
  <si>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</si>
  <si>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</si>
  <si>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</si>
  <si>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</si>
  <si>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</si>
  <si>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</si>
  <si>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</si>
  <si>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</si>
  <si>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</si>
  <si>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</si>
  <si>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</si>
  <si>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</si>
  <si>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</si>
  <si>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</si>
  <si>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</si>
  <si>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</si>
  <si>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</si>
  <si>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</si>
  <si>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</si>
  <si>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</si>
  <si>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</si>
  <si>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</si>
  <si>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</si>
  <si>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</si>
  <si>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</si>
  <si>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</si>
  <si>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</si>
  <si>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</si>
  <si>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</si>
  <si>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</si>
  <si>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</si>
  <si>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</si>
  <si>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</si>
  <si>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</si>
  <si>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</si>
  <si>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</si>
  <si>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</si>
  <si>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</si>
  <si>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</si>
  <si>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</si>
  <si>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</si>
  <si>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</si>
  <si>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</si>
  <si>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</si>
  <si>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</si>
  <si>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</si>
  <si>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</si>
  <si>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</si>
  <si>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</si>
  <si>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</si>
  <si>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</si>
  <si>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</si>
  <si>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</si>
  <si>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</si>
  <si>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</si>
  <si>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</si>
  <si>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</si>
  <si>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</si>
  <si>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</si>
  <si>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</si>
  <si>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</si>
  <si>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</si>
  <si>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</si>
  <si>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</si>
  <si>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</si>
  <si>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</si>
  <si>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</si>
  <si>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</si>
  <si>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</si>
  <si>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</si>
  <si>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</si>
  <si>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</si>
  <si>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</si>
  <si>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</si>
  <si>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</si>
  <si>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</si>
  <si>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</si>
  <si>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</si>
  <si>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</si>
  <si>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</si>
  <si>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</si>
  <si>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</si>
  <si>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</si>
  <si>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</si>
  <si>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</si>
  <si>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</si>
  <si>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</si>
  <si>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</si>
  <si>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</si>
  <si>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</si>
  <si>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</si>
  <si>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</si>
  <si>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</si>
  <si>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</si>
  <si>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</si>
  <si>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</si>
  <si>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</si>
  <si>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</si>
  <si>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</si>
  <si>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</si>
  <si>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</si>
  <si>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</si>
  <si>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</si>
  <si>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</si>
  <si>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</si>
  <si>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</si>
  <si>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</si>
  <si>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</si>
  <si>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</si>
  <si>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</si>
  <si>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</si>
  <si>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</si>
  <si>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</si>
  <si>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</si>
  <si>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</si>
  <si>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</si>
  <si>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</si>
  <si>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</si>
  <si>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</si>
  <si>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</si>
  <si>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</si>
  <si>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</si>
  <si>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</si>
  <si>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</si>
  <si>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</si>
  <si>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</si>
  <si>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</si>
  <si>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</si>
  <si>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</si>
  <si>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</si>
  <si>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</si>
  <si>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</si>
  <si>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</si>
  <si>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</si>
  <si>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</si>
  <si>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</si>
  <si>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</si>
  <si>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</si>
  <si>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</si>
  <si>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</si>
  <si>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</si>
  <si>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</si>
  <si>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</si>
  <si>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</si>
  <si>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</si>
  <si>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</si>
  <si>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</si>
  <si>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</si>
  <si>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</si>
  <si>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</si>
  <si>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</si>
  <si>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</si>
  <si>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</si>
  <si>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</si>
  <si>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</si>
  <si>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</si>
  <si>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</si>
  <si>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</si>
  <si>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</si>
  <si>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</si>
  <si>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</si>
  <si>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</si>
  <si>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</si>
  <si>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</si>
  <si>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</si>
  <si>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</si>
  <si>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</si>
  <si>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</si>
  <si>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</si>
  <si>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</si>
  <si>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</si>
  <si>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</si>
  <si>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</si>
  <si>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</si>
  <si>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</si>
  <si>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</si>
  <si>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</si>
  <si>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</si>
  <si>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</si>
  <si>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</si>
  <si>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</si>
  <si>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</si>
  <si>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</si>
  <si>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</si>
  <si>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</si>
  <si>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</si>
  <si>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</si>
  <si>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</si>
  <si>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</si>
  <si>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</si>
  <si>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</si>
  <si>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</si>
  <si>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</si>
  <si>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</si>
  <si>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</si>
  <si>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</si>
  <si>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</si>
  <si>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</si>
  <si>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</si>
  <si>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</si>
  <si>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</si>
  <si>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</si>
  <si>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</si>
  <si>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</si>
  <si>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</si>
  <si>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</si>
  <si>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</si>
  <si>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</si>
  <si>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</si>
  <si>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</si>
  <si>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</si>
  <si>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</si>
  <si>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</si>
  <si>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</si>
  <si>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</si>
  <si>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</si>
  <si>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</si>
  <si>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</si>
  <si>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</si>
  <si>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</si>
  <si>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</si>
  <si>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</si>
  <si>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</si>
  <si>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</si>
  <si>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</si>
  <si>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</si>
  <si>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</si>
  <si>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</si>
  <si>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</si>
  <si>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</si>
  <si>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</si>
  <si>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</si>
  <si>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</si>
  <si>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</si>
  <si>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</si>
  <si>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</si>
  <si>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</si>
  <si>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</si>
  <si>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</si>
  <si>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</si>
  <si>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</si>
  <si>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</si>
  <si>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</si>
  <si>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</si>
  <si>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</si>
  <si>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</si>
  <si>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</si>
  <si>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</si>
  <si>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</si>
  <si>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</si>
  <si>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</si>
  <si>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</si>
  <si>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</si>
  <si>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</si>
  <si>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</si>
  <si>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</si>
  <si>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</si>
  <si>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</si>
  <si>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</si>
  <si>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</si>
  <si>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</si>
  <si>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</si>
  <si>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</si>
  <si>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</si>
  <si>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</si>
  <si>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</si>
  <si>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</si>
  <si>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</si>
  <si>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</si>
  <si>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</si>
  <si>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</si>
  <si>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</si>
  <si>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</si>
  <si>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</si>
  <si>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</si>
  <si>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</si>
  <si>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</si>
  <si>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</si>
  <si>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</si>
  <si>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</si>
  <si>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</si>
  <si>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</si>
  <si>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</si>
  <si>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</si>
  <si>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</si>
  <si>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</si>
  <si>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</si>
  <si>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</si>
  <si>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</si>
  <si>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</si>
  <si>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</si>
  <si>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</si>
  <si>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</si>
  <si>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</si>
  <si>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</si>
  <si>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</si>
  <si>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</si>
  <si>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</si>
  <si>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</si>
  <si>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</si>
  <si>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</si>
  <si>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</si>
  <si>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</si>
  <si>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</si>
  <si>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</si>
  <si>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</si>
  <si>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</si>
  <si>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</si>
  <si>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</si>
  <si>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</si>
  <si>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</si>
  <si>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</si>
  <si>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</si>
  <si>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</si>
  <si>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</si>
  <si>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</si>
  <si>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</si>
  <si>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</si>
  <si>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</si>
  <si>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</si>
  <si>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</si>
  <si>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</si>
  <si>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</si>
  <si>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</si>
  <si>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</si>
  <si>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</si>
  <si>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</si>
  <si>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</si>
  <si>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</si>
  <si>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</si>
  <si>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</si>
  <si>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</si>
  <si>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</si>
  <si>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</si>
  <si>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</si>
  <si>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</si>
  <si>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</si>
  <si>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</si>
  <si>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</si>
  <si>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</si>
  <si>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</si>
  <si>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</si>
  <si>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</si>
  <si>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</si>
  <si>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</si>
  <si>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</si>
  <si>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</si>
  <si>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</si>
  <si>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</si>
  <si>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</si>
  <si>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</si>
  <si>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</si>
  <si>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</si>
  <si>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</si>
  <si>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</si>
  <si>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</si>
  <si>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</si>
  <si>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</si>
  <si>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</si>
  <si>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</si>
  <si>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</si>
  <si>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</si>
  <si>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</si>
  <si>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</si>
  <si>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</si>
  <si>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</si>
  <si>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</si>
  <si>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</si>
  <si>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</si>
  <si>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</si>
  <si>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</si>
  <si>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</si>
  <si>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</si>
  <si>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</si>
  <si>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</si>
  <si>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</si>
  <si>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</si>
  <si>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</si>
  <si>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</si>
  <si>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</si>
  <si>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</si>
  <si>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</si>
  <si>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</si>
  <si>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</si>
  <si>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</si>
  <si>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</si>
  <si>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</si>
  <si>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</si>
  <si>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</si>
  <si>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</si>
  <si>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</si>
  <si>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</si>
  <si>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</si>
  <si>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</si>
  <si>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</si>
  <si>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</si>
  <si>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</si>
  <si>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</si>
  <si>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</si>
  <si>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</si>
  <si>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</si>
  <si>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</si>
  <si>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</si>
  <si>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</si>
  <si>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</si>
  <si>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</si>
  <si>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</si>
  <si>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</si>
  <si>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</si>
  <si>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</si>
  <si>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</si>
  <si>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</si>
  <si>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</si>
  <si>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</si>
  <si>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</si>
  <si>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</si>
  <si>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</si>
  <si>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</si>
  <si>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</si>
  <si>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</si>
  <si>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</si>
  <si>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</si>
  <si>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</si>
  <si>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</si>
  <si>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</si>
  <si>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</si>
  <si>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</si>
  <si>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</si>
  <si>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</si>
  <si>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</si>
  <si>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</si>
  <si>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</si>
  <si>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</si>
  <si>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</si>
  <si>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</si>
  <si>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</si>
  <si>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</si>
  <si>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</si>
  <si>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</si>
  <si>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</si>
  <si>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</si>
  <si>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</si>
  <si>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</si>
  <si>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</si>
  <si>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</si>
  <si>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</si>
  <si>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</si>
  <si>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</si>
  <si>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</si>
  <si>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</si>
  <si>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</si>
  <si>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</si>
  <si>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</si>
  <si>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</si>
  <si>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</si>
  <si>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</si>
  <si>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</si>
  <si>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</si>
  <si>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</si>
  <si>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</si>
  <si>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</si>
  <si>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</si>
  <si>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</si>
  <si>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</si>
  <si>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</si>
  <si>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</si>
  <si>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</si>
  <si>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</si>
  <si>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</si>
  <si>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</si>
  <si>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</si>
  <si>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</si>
  <si>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</si>
  <si>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</si>
  <si>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</si>
  <si>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</si>
  <si>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</si>
  <si>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</si>
  <si>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</si>
  <si>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</si>
  <si>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</si>
  <si>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</si>
  <si>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</si>
  <si>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</si>
  <si>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</si>
  <si>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</si>
  <si>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</si>
  <si>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</si>
  <si>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</si>
  <si>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</si>
  <si>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</si>
  <si>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</si>
  <si>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</si>
  <si>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</si>
  <si>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</si>
  <si>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</si>
  <si>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</si>
  <si>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</si>
  <si>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</si>
  <si>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</si>
  <si>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</si>
  <si>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</si>
  <si>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</si>
  <si>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</si>
  <si>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</si>
  <si>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</si>
  <si>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</si>
  <si>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</si>
  <si>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</si>
  <si>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</si>
  <si>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</si>
  <si>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</si>
  <si>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</si>
  <si>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</si>
  <si>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</si>
  <si>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</si>
  <si>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</si>
  <si>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</si>
  <si>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</si>
  <si>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</si>
  <si>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</si>
  <si>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</si>
  <si>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</si>
  <si>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</si>
  <si>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</si>
  <si>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</si>
  <si>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</si>
  <si>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</si>
  <si>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</si>
  <si>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</si>
  <si>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</si>
  <si>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</si>
  <si>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</si>
  <si>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</si>
  <si>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</si>
  <si>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</si>
  <si>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</si>
  <si>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</si>
  <si>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</si>
  <si>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</si>
  <si>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</si>
  <si>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</si>
  <si>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</si>
  <si>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</si>
  <si>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</si>
  <si>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</si>
  <si>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</si>
  <si>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</si>
  <si>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</si>
  <si>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</si>
  <si>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</si>
  <si>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</si>
  <si>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</si>
  <si>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</si>
  <si>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</si>
  <si>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</si>
  <si>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</si>
  <si>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</si>
  <si>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</si>
  <si>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</si>
  <si>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</si>
  <si>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</si>
  <si>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</si>
  <si>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</si>
  <si>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</si>
  <si>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</si>
  <si>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</si>
  <si>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</si>
  <si>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</si>
  <si>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</si>
  <si>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</si>
  <si>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</si>
  <si>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</si>
  <si>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</si>
  <si>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</si>
  <si>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</si>
  <si>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</si>
  <si>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</si>
  <si>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</si>
  <si>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</si>
  <si>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</si>
  <si>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</si>
  <si>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</si>
  <si>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</si>
  <si>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</si>
  <si>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</si>
  <si>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</si>
  <si>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</si>
  <si>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</si>
  <si>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</si>
  <si>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</si>
  <si>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</si>
  <si>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</si>
  <si>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</si>
  <si>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</si>
  <si>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</si>
  <si>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</si>
  <si>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</si>
  <si>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</si>
  <si>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</si>
  <si>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</si>
  <si>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</si>
  <si>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</si>
  <si>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</si>
  <si>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</si>
  <si>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</si>
  <si>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</si>
  <si>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</si>
  <si>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</si>
  <si>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</si>
  <si>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</si>
  <si>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</si>
  <si>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</si>
  <si>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</si>
  <si>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</si>
  <si>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</si>
  <si>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</si>
  <si>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</si>
  <si>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</si>
  <si>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</si>
  <si>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</si>
  <si>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</si>
  <si>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</si>
  <si>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</si>
  <si>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</si>
  <si>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</si>
  <si>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</si>
  <si>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</si>
  <si>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</si>
  <si>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</si>
  <si>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</si>
  <si>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</si>
  <si>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</si>
  <si>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</si>
  <si>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</si>
  <si>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</si>
  <si>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</si>
  <si>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</si>
  <si>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</si>
  <si>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</si>
  <si>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</si>
  <si>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</si>
  <si>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</si>
  <si>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</si>
  <si>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</si>
  <si>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</si>
  <si>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</si>
  <si>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</si>
  <si>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</si>
  <si>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</si>
  <si>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</si>
  <si>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</si>
  <si>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</si>
  <si>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</si>
  <si>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</si>
  <si>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</si>
  <si>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</si>
  <si>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</si>
  <si>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</si>
  <si>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</si>
  <si>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</si>
  <si>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</si>
  <si>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</si>
  <si>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</si>
  <si>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</si>
  <si>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</si>
  <si>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</si>
  <si>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</si>
  <si>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</si>
  <si>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</si>
  <si>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</si>
  <si>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</si>
  <si>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</si>
  <si>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</si>
  <si>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</si>
  <si>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</si>
  <si>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</si>
  <si>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</si>
  <si>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</si>
  <si>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</si>
  <si>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</si>
  <si>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</si>
  <si>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</si>
  <si>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</si>
  <si>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</si>
  <si>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</si>
  <si>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</si>
  <si>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</si>
  <si>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</si>
  <si>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</si>
  <si>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</si>
  <si>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</si>
  <si>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</si>
  <si>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</si>
  <si>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</si>
  <si>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</si>
  <si>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</si>
  <si>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</si>
  <si>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</si>
  <si>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</si>
  <si>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</si>
  <si>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</si>
  <si>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</si>
  <si>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</si>
  <si>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</si>
  <si>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</si>
  <si>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</si>
  <si>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</si>
  <si>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</si>
  <si>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</si>
  <si>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</si>
  <si>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</si>
  <si>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</si>
  <si>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</si>
  <si>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</si>
  <si>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</si>
  <si>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</si>
  <si>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</si>
  <si>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</si>
  <si>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</si>
  <si>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</si>
  <si>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</si>
  <si>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</si>
  <si>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</si>
  <si>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</si>
  <si>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</si>
  <si>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</si>
  <si>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</si>
  <si>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</si>
  <si>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</si>
  <si>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</si>
  <si>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</si>
  <si>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</si>
  <si>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</si>
  <si>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</si>
  <si>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</si>
  <si>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</si>
  <si>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</si>
  <si>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</si>
  <si>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</si>
  <si>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</si>
  <si>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</si>
  <si>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</si>
  <si>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</si>
  <si>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</si>
  <si>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</si>
  <si>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</si>
  <si>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</si>
  <si>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</si>
  <si>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</si>
  <si>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</si>
  <si>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</si>
  <si>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</si>
  <si>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</si>
  <si>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</si>
  <si>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</si>
  <si>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</si>
  <si>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</si>
  <si>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</si>
  <si>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</si>
  <si>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</si>
  <si>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</si>
  <si>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</si>
  <si>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</si>
  <si>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</si>
  <si>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</si>
  <si>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</si>
  <si>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</si>
  <si>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</si>
  <si>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</si>
  <si>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</si>
  <si>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</si>
  <si>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</si>
  <si>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</si>
  <si>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</si>
  <si>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</si>
  <si>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</si>
  <si>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</si>
  <si>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</si>
  <si>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</si>
  <si>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</si>
  <si>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</si>
  <si>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</si>
  <si>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</si>
  <si>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</si>
  <si>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</si>
  <si>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</si>
  <si>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</si>
  <si>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</si>
  <si>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</si>
  <si>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</si>
  <si>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</si>
  <si>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</si>
  <si>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</si>
  <si>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</si>
  <si>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</si>
  <si>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</si>
  <si>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</si>
  <si>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</si>
  <si>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</si>
  <si>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</si>
  <si>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</si>
  <si>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</si>
  <si>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</si>
  <si>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</si>
  <si>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</si>
  <si>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</si>
  <si>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</si>
  <si>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</si>
  <si>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</si>
  <si>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</si>
  <si>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</si>
  <si>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</si>
  <si>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</si>
  <si>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</si>
  <si>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</si>
  <si>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</si>
  <si>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</si>
  <si>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</si>
  <si>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</si>
  <si>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</si>
  <si>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</si>
  <si>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</si>
  <si>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</si>
  <si>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</si>
  <si>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</si>
  <si>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</si>
  <si>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</si>
  <si>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</si>
  <si>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</si>
  <si>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</si>
  <si>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</si>
  <si>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</si>
  <si>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</si>
  <si>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</si>
  <si>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</si>
  <si>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</si>
  <si>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</si>
  <si>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</si>
  <si>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</si>
  <si>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</si>
  <si>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</si>
  <si>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</si>
  <si>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</si>
  <si>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</si>
  <si>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</si>
  <si>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</si>
  <si>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</si>
  <si>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</si>
  <si>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</si>
  <si>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</si>
  <si>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</si>
  <si>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</si>
  <si>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</si>
  <si>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</si>
  <si>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</si>
  <si>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</si>
  <si>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</si>
  <si>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</si>
  <si>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</si>
  <si>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</si>
  <si>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</si>
  <si>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</si>
  <si>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</si>
  <si>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</si>
  <si>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</si>
  <si>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</si>
  <si>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</si>
  <si>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</si>
  <si>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</si>
  <si>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</si>
  <si>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</si>
  <si>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</si>
  <si>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</si>
  <si>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</si>
  <si>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</si>
  <si>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</si>
  <si>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</si>
  <si>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</si>
  <si>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</si>
  <si>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</si>
  <si>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</si>
  <si>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</si>
  <si>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</si>
  <si>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</si>
  <si>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</si>
  <si>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</si>
  <si>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</si>
  <si>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</si>
  <si>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</si>
  <si>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</si>
  <si>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</si>
  <si>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</si>
  <si>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</si>
  <si>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</si>
  <si>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</si>
  <si>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</si>
  <si>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</si>
  <si>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</si>
  <si>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</si>
  <si>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</si>
  <si>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</si>
  <si>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</si>
  <si>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</si>
  <si>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</si>
  <si>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</si>
  <si>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</si>
  <si>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</si>
  <si>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</si>
  <si>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</si>
  <si>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</si>
  <si>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</si>
  <si>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</si>
  <si>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</si>
  <si>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</si>
  <si>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</si>
  <si>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</si>
  <si>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</si>
  <si>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</si>
  <si>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</si>
  <si>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</si>
  <si>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</si>
  <si>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</si>
  <si>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</si>
  <si>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</si>
  <si>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</si>
  <si>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</si>
  <si>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</si>
  <si>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</si>
  <si>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</si>
  <si>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</si>
  <si>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</si>
  <si>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</si>
  <si>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</si>
  <si>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</si>
  <si>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</si>
  <si>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</si>
  <si>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</si>
  <si>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</si>
  <si>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</si>
  <si>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</si>
  <si>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</si>
  <si>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</si>
  <si>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</si>
  <si>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</si>
  <si>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</si>
  <si>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</si>
  <si>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</si>
  <si>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</si>
  <si>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</si>
  <si>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</si>
  <si>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</si>
  <si>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</si>
  <si>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</si>
  <si>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</si>
  <si>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</si>
  <si>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</si>
  <si>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</si>
  <si>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</si>
  <si>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</si>
  <si>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</si>
  <si>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</si>
  <si>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</si>
  <si>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</si>
  <si>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</si>
  <si>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</si>
  <si>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</si>
  <si>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</si>
  <si>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</si>
  <si>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</si>
  <si>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</si>
  <si>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</si>
  <si>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</si>
  <si>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</si>
  <si>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</si>
  <si>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</si>
  <si>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</si>
  <si>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</si>
  <si>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</si>
  <si>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</si>
  <si>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</si>
  <si>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</si>
  <si>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</si>
  <si>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</si>
  <si>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</si>
  <si>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</si>
  <si>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</si>
  <si>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</si>
  <si>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</si>
  <si>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</si>
  <si>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</si>
  <si>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</si>
  <si>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</si>
  <si>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</si>
  <si>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</si>
  <si>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</si>
  <si>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</si>
  <si>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</si>
  <si>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</si>
  <si>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</si>
  <si>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</si>
  <si>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</si>
  <si>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</si>
  <si>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</si>
  <si>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</si>
  <si>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</si>
  <si>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</si>
  <si>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</si>
  <si>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</si>
  <si>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</si>
  <si>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</si>
  <si>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</si>
  <si>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</si>
  <si>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</si>
  <si>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</si>
  <si>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</si>
  <si>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</si>
  <si>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</si>
  <si>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</si>
  <si>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</si>
  <si>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</si>
  <si>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</si>
  <si>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</si>
  <si>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</si>
  <si>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</si>
  <si>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</si>
  <si>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</si>
  <si>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</si>
  <si>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</si>
  <si>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</si>
  <si>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</si>
  <si>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</si>
  <si>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</si>
  <si>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</si>
  <si>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</si>
  <si>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</si>
  <si>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</si>
  <si>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</si>
  <si>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</si>
  <si>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</si>
  <si>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</si>
  <si>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</si>
  <si>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</si>
  <si>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</si>
  <si>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</si>
  <si>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</si>
  <si>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</si>
  <si>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</si>
  <si>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</si>
  <si>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</si>
  <si>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</si>
  <si>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</si>
  <si>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</si>
  <si>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</si>
  <si>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</si>
  <si>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</si>
  <si>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</si>
  <si>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</si>
  <si>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</si>
  <si>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</si>
  <si>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</si>
  <si>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</si>
  <si>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</si>
  <si>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</si>
  <si>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</si>
  <si>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</si>
  <si>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</si>
  <si>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</si>
  <si>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</si>
  <si>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</si>
  <si>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</si>
  <si>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</si>
  <si>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</si>
  <si>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</si>
  <si>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</si>
  <si>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</si>
  <si>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</si>
  <si>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</si>
  <si>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</si>
  <si>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</si>
  <si>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</si>
  <si>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</si>
  <si>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</si>
  <si>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</si>
  <si>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</si>
  <si>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</si>
  <si>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</si>
  <si>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</si>
  <si>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</si>
  <si>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</si>
  <si>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</si>
  <si>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</si>
  <si>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</si>
  <si>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</si>
  <si>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</si>
  <si>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</si>
  <si>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</si>
  <si>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</si>
  <si>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</si>
  <si>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</si>
  <si>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</si>
  <si>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</si>
  <si>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</si>
  <si>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</si>
  <si>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</si>
  <si>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</si>
  <si>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</si>
  <si>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</si>
  <si>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</si>
  <si>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</si>
  <si>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</si>
  <si>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</si>
  <si>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</si>
  <si>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</si>
  <si>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</si>
  <si>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</si>
  <si>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</si>
  <si>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</si>
  <si>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</si>
  <si>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</si>
  <si>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</si>
  <si>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</si>
  <si>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</si>
  <si>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</si>
  <si>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</si>
  <si>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</si>
  <si>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</si>
  <si>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</si>
  <si>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</si>
  <si>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</si>
  <si>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</si>
  <si>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</si>
  <si>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</si>
  <si>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</si>
  <si>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</si>
  <si>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</si>
  <si>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</si>
  <si>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</si>
  <si>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</si>
  <si>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</si>
  <si>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</si>
  <si>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</si>
  <si>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</si>
  <si>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</si>
  <si>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</si>
  <si>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</si>
  <si>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</si>
  <si>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</si>
  <si>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</si>
  <si>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</si>
  <si>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</si>
  <si>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</si>
  <si>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</si>
  <si>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</si>
  <si>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</si>
  <si>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</si>
  <si>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</si>
  <si>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</si>
  <si>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</si>
  <si>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</si>
  <si>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</si>
  <si>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</si>
  <si>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</si>
  <si>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</si>
  <si>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</si>
  <si>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</si>
  <si>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</si>
  <si>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</si>
  <si>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</si>
  <si>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</si>
  <si>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</si>
  <si>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</si>
  <si>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</si>
  <si>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</si>
  <si>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</si>
  <si>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</si>
  <si>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</si>
  <si>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</si>
  <si>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</si>
  <si>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</si>
  <si>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</si>
  <si>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</si>
  <si>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</si>
  <si>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</si>
  <si>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</si>
  <si>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</si>
  <si>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</si>
  <si>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</si>
  <si>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</si>
  <si>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</si>
  <si>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</si>
  <si>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</si>
  <si>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</si>
  <si>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</si>
  <si>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</si>
  <si>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</si>
  <si>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</si>
  <si>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</si>
  <si>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</si>
  <si>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</si>
  <si>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</si>
  <si>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</si>
  <si>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</si>
  <si>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</si>
  <si>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</si>
  <si>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</si>
  <si>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</si>
  <si>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</si>
  <si>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</si>
  <si>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</si>
  <si>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</si>
  <si>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</si>
  <si>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</si>
  <si>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</si>
  <si>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</si>
  <si>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</si>
  <si>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</si>
  <si>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</si>
  <si>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</si>
  <si>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</si>
  <si>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</si>
  <si>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</si>
  <si>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</si>
  <si>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</si>
  <si>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</si>
  <si>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</si>
  <si>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</si>
  <si>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</si>
  <si>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</si>
  <si>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</si>
  <si>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</si>
  <si>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</si>
  <si>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</si>
  <si>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</si>
  <si>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</si>
  <si>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</si>
  <si>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</si>
  <si>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</si>
  <si>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</si>
  <si>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</si>
  <si>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</si>
  <si>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</si>
  <si>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</si>
  <si>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</si>
  <si>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</si>
  <si>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</si>
  <si>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</si>
  <si>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</si>
  <si>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</si>
  <si>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</si>
  <si>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</si>
  <si>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</si>
  <si>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</si>
  <si>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</si>
  <si>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</si>
  <si>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</si>
  <si>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</si>
  <si>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</si>
  <si>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</si>
  <si>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</si>
  <si>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</si>
  <si>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</si>
  <si>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</si>
  <si>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</si>
  <si>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</si>
  <si>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</si>
  <si>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</si>
  <si>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</si>
  <si>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</si>
  <si>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</si>
  <si>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</si>
  <si>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</si>
  <si>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</si>
  <si>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</si>
  <si>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</si>
  <si>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</si>
  <si>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</si>
  <si>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</si>
  <si>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</si>
  <si>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</si>
  <si>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</si>
  <si>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</si>
  <si>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</si>
  <si>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</si>
  <si>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</si>
  <si>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</si>
  <si>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</si>
  <si>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</si>
  <si>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</si>
  <si>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</si>
  <si>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</si>
  <si>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</si>
  <si>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</si>
  <si>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</si>
  <si>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</si>
  <si>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</si>
  <si>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</si>
  <si>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</si>
  <si>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</si>
  <si>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</si>
  <si>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</si>
  <si>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</si>
  <si>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</si>
  <si>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</si>
  <si>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</si>
  <si>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</si>
  <si>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</si>
  <si>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</si>
  <si>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</si>
  <si>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</si>
  <si>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</si>
  <si>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</si>
  <si>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</si>
  <si>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</si>
  <si>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</si>
  <si>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</si>
  <si>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</si>
  <si>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</si>
  <si>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</si>
  <si>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</si>
  <si>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</si>
  <si>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</si>
  <si>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</si>
  <si>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</si>
  <si>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</si>
  <si>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</si>
  <si>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</si>
  <si>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</si>
  <si>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</si>
  <si>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</si>
  <si>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</si>
  <si>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</si>
  <si>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</si>
  <si>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</si>
  <si>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</si>
  <si>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</si>
  <si>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</si>
  <si>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</si>
  <si>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</si>
  <si>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</si>
  <si>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</si>
  <si>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</si>
  <si>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</si>
  <si>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</si>
  <si>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</si>
  <si>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</si>
  <si>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</si>
  <si>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</si>
  <si>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</si>
  <si>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</si>
  <si>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</si>
  <si>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</si>
  <si>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</si>
  <si>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</si>
  <si>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</si>
  <si>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</si>
  <si>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</si>
  <si>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</si>
  <si>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</si>
  <si>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</si>
  <si>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</si>
  <si>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</si>
  <si>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</si>
  <si>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</si>
  <si>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</si>
  <si>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</si>
  <si>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</si>
  <si>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</si>
  <si>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</si>
  <si>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</si>
  <si>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</si>
  <si>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</si>
  <si>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</si>
  <si>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</si>
  <si>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</si>
  <si>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</si>
  <si>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</si>
  <si>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</si>
  <si>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</si>
  <si>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</si>
  <si>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</si>
  <si>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</si>
  <si>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</si>
  <si>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</si>
  <si>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</si>
  <si>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</si>
  <si>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</si>
  <si>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</si>
  <si>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</si>
  <si>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</si>
  <si>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</si>
  <si>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</si>
  <si>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</si>
  <si>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</si>
  <si>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</si>
  <si>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</si>
  <si>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</si>
  <si>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</si>
  <si>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</si>
  <si>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</si>
  <si>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</si>
  <si>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</si>
  <si>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</si>
  <si>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</si>
  <si>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</si>
  <si>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</si>
  <si>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</si>
  <si>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</si>
  <si>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</si>
  <si>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</si>
  <si>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</si>
  <si>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</si>
  <si>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</si>
  <si>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</si>
  <si>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</si>
  <si>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</si>
  <si>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</si>
  <si>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</si>
  <si>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</si>
  <si>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</si>
  <si>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</si>
  <si>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</si>
  <si>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</si>
  <si>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</si>
  <si>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</si>
  <si>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</si>
  <si>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</si>
  <si>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</si>
  <si>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</si>
  <si>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</si>
  <si>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</si>
  <si>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</si>
  <si>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</si>
  <si>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</si>
  <si>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</si>
  <si>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</si>
  <si>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</si>
  <si>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</si>
  <si>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</si>
  <si>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</si>
  <si>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</si>
  <si>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</si>
  <si>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</si>
  <si>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</si>
  <si>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</si>
  <si>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</si>
  <si>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</si>
  <si>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</si>
  <si>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</si>
  <si>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</si>
  <si>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</si>
  <si>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</si>
  <si>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</si>
  <si>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</si>
  <si>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</si>
  <si>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</si>
  <si>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</si>
  <si>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</si>
  <si>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</si>
  <si>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</si>
  <si>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</si>
  <si>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</si>
  <si>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</si>
  <si>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</si>
  <si>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</si>
  <si>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</si>
  <si>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</si>
  <si>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</si>
  <si>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</si>
  <si>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</si>
  <si>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</si>
  <si>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</si>
  <si>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</si>
  <si>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</si>
  <si>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</si>
  <si>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</si>
  <si>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</si>
  <si>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</si>
  <si>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</si>
  <si>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</si>
  <si>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</si>
  <si>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</si>
  <si>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</si>
  <si>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</si>
  <si>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</si>
  <si>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</si>
  <si>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</si>
  <si>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</si>
  <si>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</si>
  <si>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</si>
  <si>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</si>
  <si>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</si>
  <si>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</si>
  <si>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</si>
  <si>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</si>
  <si>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</si>
  <si>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</si>
  <si>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</si>
  <si>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</si>
  <si>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</si>
  <si>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</si>
  <si>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</si>
  <si>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</si>
  <si>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</si>
  <si>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</si>
  <si>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</si>
  <si>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</si>
  <si>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</si>
  <si>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</si>
  <si>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</si>
  <si>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</si>
  <si>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</si>
  <si>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</si>
  <si>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</si>
  <si>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</si>
  <si>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</si>
  <si>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</si>
  <si>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</si>
  <si>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</si>
  <si>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</si>
  <si>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</si>
  <si>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</si>
  <si>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</si>
  <si>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</si>
  <si>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</si>
  <si>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</si>
  <si>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</si>
  <si>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</si>
  <si>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</si>
  <si>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</si>
  <si>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</si>
  <si>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</si>
  <si>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</si>
  <si>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</si>
  <si>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</si>
  <si>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</si>
  <si>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</si>
  <si>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</si>
  <si>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</si>
  <si>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</si>
  <si>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</si>
  <si>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</si>
  <si>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</si>
  <si>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</si>
  <si>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</si>
  <si>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</si>
  <si>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</si>
  <si>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</si>
  <si>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</si>
  <si>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</si>
  <si>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</si>
  <si>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</si>
  <si>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</si>
  <si>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</si>
  <si>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</si>
  <si>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</si>
  <si>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</si>
  <si>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</si>
  <si>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</si>
  <si>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</si>
  <si>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</si>
  <si>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</si>
  <si>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</si>
  <si>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</si>
  <si>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</si>
  <si>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</si>
  <si>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</si>
  <si>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</si>
  <si>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</si>
  <si>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</si>
  <si>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</si>
  <si>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</si>
  <si>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</si>
  <si>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</si>
  <si>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</si>
  <si>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</si>
  <si>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</si>
  <si>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</si>
  <si>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</si>
  <si>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</si>
  <si>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</si>
  <si>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</si>
  <si>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</si>
  <si>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</si>
  <si>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</si>
  <si>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</si>
  <si>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</si>
  <si>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</si>
  <si>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</si>
  <si>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</si>
  <si>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</si>
  <si>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</si>
  <si>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</si>
  <si>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</si>
  <si>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</si>
  <si>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</si>
  <si>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</si>
  <si>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</si>
  <si>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</si>
  <si>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</si>
  <si>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</si>
  <si>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</si>
  <si>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</si>
  <si>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</si>
  <si>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</si>
  <si>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</si>
  <si>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</si>
  <si>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</si>
  <si>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</si>
  <si>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</si>
  <si>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</si>
  <si>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</si>
  <si>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</si>
  <si>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</si>
  <si>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</si>
  <si>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</si>
  <si>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</si>
  <si>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</si>
  <si>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</si>
  <si>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</si>
  <si>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</si>
  <si>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</si>
  <si>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</si>
  <si>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</si>
  <si>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</si>
  <si>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</si>
  <si>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</si>
  <si>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</si>
  <si>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</si>
  <si>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</si>
  <si>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</si>
  <si>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</si>
  <si>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</si>
  <si>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</si>
  <si>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</si>
  <si>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</si>
  <si>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</si>
  <si>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</si>
  <si>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</si>
  <si>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</si>
  <si>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</si>
  <si>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</si>
  <si>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</si>
  <si>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</si>
  <si>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</si>
  <si>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</si>
  <si>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</si>
  <si>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</si>
  <si>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</si>
  <si>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</si>
  <si>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</si>
  <si>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</si>
  <si>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</si>
  <si>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</si>
  <si>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</si>
  <si>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</si>
  <si>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</si>
  <si>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</si>
  <si>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</si>
  <si>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</si>
  <si>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</si>
  <si>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</si>
  <si>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</si>
  <si>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</si>
  <si>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</si>
  <si>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</si>
  <si>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</si>
  <si>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</si>
  <si>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</si>
  <si>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</si>
  <si>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</si>
  <si>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</si>
  <si>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</si>
  <si>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</si>
  <si>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</si>
  <si>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</si>
  <si>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</si>
  <si>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</si>
  <si>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</si>
  <si>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</si>
  <si>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</si>
  <si>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</si>
  <si>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</si>
  <si>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</si>
  <si>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</si>
  <si>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</si>
  <si>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</si>
  <si>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</si>
  <si>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</si>
  <si>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</si>
  <si>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</si>
  <si>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</si>
  <si>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</si>
  <si>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</si>
  <si>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</si>
  <si>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</si>
  <si>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</si>
  <si>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</si>
  <si>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</si>
  <si>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</si>
  <si>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</si>
  <si>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</si>
  <si>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</si>
  <si>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</si>
  <si>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</si>
  <si>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</si>
  <si>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</si>
  <si>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</si>
  <si>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</si>
  <si>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</si>
  <si>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</si>
  <si>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</si>
  <si>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</si>
  <si>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</si>
  <si>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</si>
  <si>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</si>
  <si>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</si>
  <si>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</si>
  <si>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</si>
  <si>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</si>
  <si>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</si>
  <si>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</si>
  <si>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</si>
  <si>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</si>
  <si>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</si>
  <si>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</si>
  <si>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</si>
  <si>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</si>
  <si>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</si>
  <si>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</si>
  <si>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</si>
  <si>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</si>
  <si>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</si>
  <si>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</si>
  <si>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</si>
  <si>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</si>
  <si>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</si>
  <si>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</si>
  <si>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</si>
  <si>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</si>
  <si>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</si>
  <si>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</si>
  <si>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</si>
  <si>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</si>
  <si>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</si>
  <si>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</si>
  <si>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</si>
  <si>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</si>
  <si>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</si>
  <si>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</si>
  <si>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</si>
  <si>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</si>
  <si>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</si>
  <si>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</si>
  <si>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</si>
  <si>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</si>
  <si>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</si>
  <si>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</si>
  <si>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</si>
  <si>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</si>
  <si>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</si>
  <si>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</si>
  <si>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</si>
  <si>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</si>
  <si>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</si>
  <si>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</si>
  <si>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</si>
  <si>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</si>
  <si>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</si>
  <si>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</si>
  <si>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</si>
  <si>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</si>
  <si>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</si>
  <si>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</si>
  <si>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</si>
  <si>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</si>
  <si>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</si>
  <si>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</si>
  <si>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</si>
  <si>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</si>
  <si>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</si>
  <si>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</si>
  <si>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</si>
  <si>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</si>
  <si>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</si>
  <si>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</si>
  <si>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</si>
  <si>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</si>
  <si>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</si>
  <si>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</si>
  <si>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</si>
  <si>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</si>
  <si>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</si>
  <si>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</si>
  <si>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</si>
  <si>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</si>
  <si>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</si>
  <si>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</si>
  <si>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</si>
  <si>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</si>
  <si>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</si>
  <si>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</si>
  <si>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</si>
  <si>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</si>
  <si>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</si>
  <si>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</si>
  <si>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</si>
  <si>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</si>
  <si>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</si>
  <si>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</si>
  <si>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</si>
  <si>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</si>
  <si>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</si>
  <si>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</si>
  <si>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</si>
  <si>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</si>
  <si>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</si>
  <si>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</si>
  <si>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</si>
  <si>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</si>
  <si>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</si>
  <si>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</si>
  <si>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</si>
  <si>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</si>
  <si>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</si>
  <si>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</si>
  <si>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</si>
  <si>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</si>
  <si>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</si>
  <si>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</si>
  <si>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</si>
  <si>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</si>
  <si>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</si>
  <si>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</si>
  <si>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</si>
  <si>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</si>
  <si>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</si>
  <si>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</si>
  <si>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</si>
  <si>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</si>
  <si>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</si>
  <si>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</si>
  <si>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</si>
  <si>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</si>
  <si>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</si>
  <si>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</si>
  <si>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</si>
  <si>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</si>
  <si>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</si>
  <si>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</si>
  <si>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</si>
  <si>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</si>
  <si>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</si>
  <si>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</si>
  <si>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</si>
  <si>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</si>
  <si>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</si>
  <si>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</si>
  <si>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</si>
  <si>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</si>
  <si>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</si>
  <si>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</si>
  <si>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</si>
  <si>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</si>
  <si>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</si>
  <si>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</si>
  <si>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</si>
  <si>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</si>
  <si>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</si>
  <si>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</si>
  <si>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</si>
  <si>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</si>
  <si>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</si>
  <si>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</si>
  <si>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</si>
  <si>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</si>
  <si>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</si>
  <si>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</si>
  <si>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</si>
  <si>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</si>
  <si>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</si>
  <si>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</si>
  <si>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</si>
  <si>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</si>
  <si>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</si>
  <si>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</si>
  <si>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</si>
  <si>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</si>
  <si>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</si>
  <si>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</si>
  <si>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</si>
  <si>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</si>
  <si>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</si>
  <si>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</si>
  <si>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</si>
  <si>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</si>
  <si>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</si>
  <si>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</si>
  <si>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</si>
  <si>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</si>
  <si>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</si>
  <si>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</si>
  <si>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</si>
  <si>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</si>
  <si>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</si>
  <si>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</si>
  <si>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</si>
  <si>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</si>
  <si>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</si>
  <si>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</si>
  <si>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</si>
  <si>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</si>
  <si>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</si>
  <si>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</si>
  <si>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</si>
  <si>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</si>
  <si>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</si>
  <si>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</si>
  <si>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</si>
  <si>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</si>
  <si>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</si>
  <si>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</si>
  <si>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</si>
  <si>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</si>
  <si>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</si>
  <si>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</si>
  <si>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</si>
  <si>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</si>
  <si>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</si>
  <si>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</si>
  <si>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</si>
  <si>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</si>
  <si>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</si>
  <si>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</si>
  <si>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</si>
  <si>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</si>
  <si>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</si>
  <si>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</si>
  <si>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</si>
  <si>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</si>
  <si>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</si>
  <si>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</si>
  <si>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</si>
  <si>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</si>
  <si>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</si>
  <si>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</si>
  <si>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</si>
  <si>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</si>
  <si>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</si>
  <si>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</si>
  <si>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</si>
  <si>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</si>
  <si>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</si>
  <si>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</si>
  <si>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</si>
  <si>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</si>
  <si>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</si>
  <si>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</si>
  <si>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</si>
  <si>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</si>
  <si>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</si>
  <si>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</si>
  <si>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</si>
  <si>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</si>
  <si>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</si>
  <si>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</si>
  <si>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</si>
  <si>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</si>
  <si>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</si>
  <si>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</si>
  <si>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</si>
  <si>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</si>
  <si>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</si>
  <si>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</si>
  <si>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</si>
  <si>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</si>
  <si>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</si>
  <si>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</si>
  <si>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</si>
  <si>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</si>
  <si>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</si>
  <si>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</si>
  <si>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</si>
  <si>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</si>
  <si>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</si>
  <si>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</si>
  <si>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</si>
  <si>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</si>
  <si>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</si>
  <si>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</si>
  <si>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</si>
  <si>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</si>
  <si>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</si>
  <si>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</si>
  <si>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</si>
  <si>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</si>
  <si>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</si>
  <si>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</si>
  <si>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</si>
  <si>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</si>
  <si>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</si>
  <si>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</si>
  <si>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</si>
  <si>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</si>
  <si>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</si>
  <si>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</si>
  <si>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</si>
  <si>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</si>
  <si>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</si>
  <si>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</si>
  <si>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</si>
  <si>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</si>
  <si>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</si>
  <si>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</si>
  <si>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</si>
  <si>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</si>
  <si>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</si>
  <si>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</si>
  <si>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</si>
  <si>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</si>
  <si>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</si>
  <si>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</si>
  <si>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</si>
  <si>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</si>
  <si>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</si>
  <si>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</si>
  <si>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</si>
  <si>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</si>
  <si>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</si>
  <si>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</si>
  <si>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</si>
  <si>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</si>
  <si>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</si>
  <si>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</si>
  <si>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</si>
  <si>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</si>
  <si>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</si>
  <si>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</si>
  <si>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</si>
  <si>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</si>
  <si>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</si>
  <si>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</si>
  <si>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</si>
  <si>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</si>
  <si>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</si>
  <si>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</si>
  <si>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</si>
  <si>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</si>
  <si>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</si>
  <si>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</si>
  <si>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</si>
  <si>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</si>
  <si>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</si>
  <si>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</si>
  <si>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</si>
  <si>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</si>
  <si>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</si>
  <si>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</si>
  <si>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</si>
  <si>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</si>
  <si>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</si>
  <si>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</si>
  <si>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</si>
  <si>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</si>
  <si>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</si>
  <si>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</si>
  <si>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</si>
  <si>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</si>
  <si>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</si>
  <si>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</si>
  <si>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</si>
  <si>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</si>
  <si>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</si>
  <si>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</si>
  <si>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</si>
  <si>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</si>
  <si>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</si>
  <si>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</si>
  <si>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</si>
  <si>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</si>
  <si>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</si>
  <si>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</si>
  <si>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</si>
  <si>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</si>
  <si>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</si>
  <si>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</si>
  <si>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</si>
  <si>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</si>
  <si>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</si>
  <si>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</si>
  <si>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</si>
  <si>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</si>
  <si>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</si>
  <si>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</si>
  <si>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</si>
  <si>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</si>
  <si>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</si>
  <si>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</si>
  <si>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</si>
  <si>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</si>
  <si>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</si>
  <si>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</si>
  <si>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</si>
  <si>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</si>
  <si>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</si>
  <si>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</si>
  <si>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</si>
  <si>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</si>
  <si>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</si>
  <si>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</si>
  <si>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</si>
  <si>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</si>
  <si>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</si>
  <si>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</si>
  <si>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</si>
  <si>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</si>
  <si>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</si>
  <si>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</si>
  <si>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</si>
  <si>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</si>
  <si>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</si>
  <si>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</si>
  <si>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</si>
  <si>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</si>
  <si>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</si>
  <si>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</si>
  <si>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</si>
  <si>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</si>
  <si>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</si>
  <si>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</si>
  <si>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</si>
  <si>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</si>
  <si>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</si>
  <si>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</si>
  <si>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</si>
  <si>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</si>
  <si>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</si>
  <si>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</si>
  <si>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</si>
  <si>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</si>
  <si>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</si>
  <si>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</si>
  <si>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</si>
  <si>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</si>
  <si>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</si>
  <si>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</si>
  <si>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</si>
  <si>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</si>
  <si>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</si>
  <si>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</si>
  <si>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</si>
  <si>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</si>
  <si>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</si>
  <si>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</si>
  <si>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</si>
  <si>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</si>
  <si>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</si>
  <si>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</si>
  <si>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</si>
  <si>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</si>
  <si>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</si>
  <si>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</si>
  <si>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</si>
  <si>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</si>
  <si>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</si>
  <si>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</si>
  <si>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</si>
  <si>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</si>
  <si>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</si>
  <si>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</si>
  <si>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</si>
  <si>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</si>
  <si>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</si>
  <si>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</si>
  <si>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</si>
  <si>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</si>
  <si>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</si>
  <si>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</si>
  <si>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</si>
  <si>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</si>
  <si>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</si>
  <si>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</si>
  <si>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</si>
  <si>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</si>
  <si>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</si>
  <si>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</si>
  <si>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</si>
  <si>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</si>
  <si>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</si>
  <si>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</si>
  <si>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</si>
  <si>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</si>
  <si>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</si>
  <si>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</si>
  <si>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</si>
  <si>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</si>
  <si>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</si>
  <si>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</si>
  <si>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</si>
  <si>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</si>
  <si>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</si>
  <si>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</si>
  <si>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</si>
  <si>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</si>
  <si>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</si>
  <si>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</si>
  <si>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</si>
  <si>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</si>
  <si>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</si>
  <si>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</si>
  <si>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</si>
  <si>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</si>
  <si>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</si>
  <si>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</si>
  <si>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</si>
  <si>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</si>
  <si>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</si>
  <si>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</si>
  <si>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</si>
  <si>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</si>
  <si>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</si>
  <si>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</si>
  <si>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</si>
  <si>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</si>
  <si>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</si>
  <si>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</si>
  <si>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</si>
  <si>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</si>
  <si>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</si>
  <si>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</si>
  <si>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</si>
  <si>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</si>
  <si>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</si>
  <si>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</si>
  <si>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</si>
  <si>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</si>
  <si>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</si>
  <si>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</si>
  <si>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</si>
  <si>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</si>
  <si>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</si>
  <si>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</si>
  <si>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</si>
  <si>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</si>
  <si>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</si>
  <si>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</si>
  <si>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</si>
  <si>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</si>
  <si>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</si>
  <si>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</si>
  <si>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</si>
  <si>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</si>
  <si>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</si>
  <si>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</si>
  <si>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</si>
  <si>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</si>
  <si>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</si>
  <si>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</si>
  <si>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</si>
  <si>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</si>
  <si>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</si>
  <si>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</si>
  <si>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</si>
  <si>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</si>
  <si>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</si>
  <si>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</si>
  <si>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</si>
  <si>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</si>
  <si>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</si>
  <si>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</si>
  <si>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</si>
  <si>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</si>
  <si>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</si>
  <si>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</si>
  <si>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</si>
  <si>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</si>
  <si>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</si>
  <si>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</si>
  <si>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</si>
  <si>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</si>
  <si>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</si>
  <si>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</si>
  <si>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</si>
  <si>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</si>
  <si>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</si>
  <si>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</si>
  <si>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</si>
  <si>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</si>
  <si>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</si>
  <si>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</si>
  <si>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</si>
  <si>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</si>
  <si>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</si>
  <si>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</si>
  <si>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</si>
  <si>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</si>
  <si>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</si>
  <si>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</si>
  <si>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</si>
  <si>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</si>
  <si>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</si>
  <si>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</si>
  <si>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</si>
  <si>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</si>
  <si>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</si>
  <si>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</si>
  <si>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</si>
  <si>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</si>
  <si>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</si>
  <si>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</si>
  <si>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</si>
  <si>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</si>
  <si>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</si>
  <si>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</si>
  <si>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</si>
  <si>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</si>
  <si>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</si>
  <si>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</si>
  <si>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</si>
  <si>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</si>
  <si>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</si>
  <si>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</si>
  <si>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</si>
  <si>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</si>
  <si>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</si>
  <si>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</si>
  <si>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</si>
  <si>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</si>
  <si>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</si>
  <si>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</si>
  <si>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</si>
  <si>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</si>
  <si>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</si>
  <si>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</si>
  <si>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</si>
  <si>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</si>
  <si>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</si>
  <si>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</si>
  <si>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</si>
  <si>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</si>
  <si>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</si>
  <si>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</si>
  <si>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</si>
  <si>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</si>
  <si>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</si>
  <si>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</si>
  <si>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</si>
  <si>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</si>
  <si>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</si>
  <si>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</si>
  <si>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</si>
  <si>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</si>
  <si>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</si>
  <si>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</si>
  <si>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</si>
  <si>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</si>
  <si>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</si>
  <si>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</si>
  <si>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</si>
  <si>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</si>
  <si>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</si>
  <si>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</si>
  <si>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</si>
  <si>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</si>
  <si>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</si>
  <si>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</si>
  <si>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</si>
  <si>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</si>
  <si>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</si>
  <si>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</si>
  <si>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</si>
  <si>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</si>
  <si>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</si>
  <si>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</si>
  <si>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</si>
  <si>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</si>
  <si>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</si>
  <si>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</si>
  <si>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</si>
  <si>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</si>
  <si>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</si>
  <si>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</si>
  <si>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</si>
  <si>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</si>
  <si>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</si>
  <si>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</si>
  <si>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</si>
  <si>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</si>
  <si>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</si>
  <si>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</si>
  <si>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</si>
  <si>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</si>
  <si>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</si>
  <si>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</si>
  <si>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</si>
  <si>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</si>
  <si>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</si>
  <si>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</si>
  <si>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</si>
  <si>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</si>
  <si>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</si>
  <si>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</si>
  <si>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</si>
  <si>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</si>
  <si>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</si>
  <si>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</si>
  <si>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</si>
  <si>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</si>
  <si>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</si>
  <si>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</si>
  <si>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</si>
  <si>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</si>
  <si>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</si>
  <si>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</si>
  <si>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</si>
  <si>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</si>
  <si>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</si>
  <si>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</si>
  <si>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</si>
  <si>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</si>
  <si>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</si>
  <si>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</si>
  <si>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</si>
  <si>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</si>
  <si>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</si>
  <si>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</si>
  <si>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</si>
  <si>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</si>
  <si>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</si>
  <si>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</si>
  <si>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</si>
  <si>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</si>
  <si>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</si>
  <si>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</si>
  <si>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</si>
  <si>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</si>
  <si>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</si>
  <si>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</si>
  <si>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</si>
  <si>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</si>
  <si>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</si>
  <si>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</si>
  <si>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</si>
  <si>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</si>
  <si>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</si>
  <si>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</si>
  <si>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</si>
  <si>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</si>
  <si>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</si>
  <si>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</si>
  <si>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</si>
  <si>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</si>
  <si>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</si>
  <si>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</si>
  <si>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</si>
  <si>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</si>
  <si>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</si>
  <si>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</si>
  <si>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</si>
  <si>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</si>
  <si>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</si>
  <si>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</si>
  <si>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</si>
  <si>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</si>
  <si>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</si>
  <si>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</si>
  <si>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</si>
  <si>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</si>
  <si>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</si>
  <si>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</si>
  <si>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</si>
  <si>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</si>
  <si>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</si>
  <si>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</si>
  <si>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</si>
  <si>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</si>
  <si>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</si>
  <si>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</si>
  <si>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</si>
  <si>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</si>
  <si>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</si>
  <si>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</si>
  <si>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</si>
  <si>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</si>
  <si>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</si>
  <si>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</si>
  <si>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</si>
  <si>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</si>
  <si>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</si>
  <si>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</si>
  <si>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</si>
  <si>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</si>
  <si>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</si>
  <si>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</si>
  <si>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</si>
  <si>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</si>
  <si>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</si>
  <si>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</si>
  <si>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</si>
  <si>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</si>
  <si>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</si>
  <si>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</si>
  <si>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</si>
  <si>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</si>
  <si>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</si>
  <si>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</si>
  <si>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</si>
  <si>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</si>
  <si>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</si>
  <si>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</si>
  <si>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</si>
  <si>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</si>
  <si>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</si>
  <si>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</si>
  <si>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</si>
  <si>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</si>
  <si>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</si>
  <si>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</si>
  <si>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</si>
  <si>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</si>
  <si>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</si>
  <si>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</si>
  <si>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</si>
  <si>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</si>
  <si>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</si>
  <si>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</si>
  <si>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</si>
  <si>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</si>
  <si>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</si>
  <si>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</si>
  <si>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</si>
  <si>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</si>
  <si>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</si>
  <si>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</si>
  <si>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</si>
  <si>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</si>
  <si>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</si>
  <si>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</si>
  <si>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</si>
  <si>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</si>
  <si>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</si>
  <si>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</si>
  <si>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</si>
  <si>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</si>
  <si>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</si>
  <si>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</si>
  <si>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</si>
  <si>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</si>
  <si>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</si>
  <si>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</si>
  <si>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</si>
  <si>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</si>
  <si>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</si>
  <si>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</si>
  <si>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</si>
  <si>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</si>
  <si>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</si>
  <si>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</si>
  <si>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</si>
  <si>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</si>
  <si>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</si>
  <si>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</si>
  <si>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</si>
  <si>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</si>
  <si>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</si>
  <si>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</si>
  <si>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</si>
  <si>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</si>
  <si>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</si>
  <si>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</si>
  <si>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</si>
  <si>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</si>
  <si>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</si>
  <si>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</si>
  <si>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</si>
  <si>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</si>
  <si>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</si>
  <si>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</si>
  <si>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</si>
  <si>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</si>
  <si>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</si>
  <si>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</si>
  <si>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</si>
  <si>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</si>
  <si>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</si>
  <si>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</si>
  <si>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</si>
  <si>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</si>
  <si>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</si>
  <si>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</si>
  <si>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</si>
  <si>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</si>
  <si>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</si>
  <si>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</si>
  <si>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</si>
  <si>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</si>
  <si>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</si>
  <si>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</si>
  <si>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</si>
  <si>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</si>
  <si>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</si>
  <si>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</si>
  <si>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</si>
  <si>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</si>
  <si>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</si>
  <si>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</si>
  <si>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</si>
  <si>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</si>
  <si>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</si>
  <si>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</si>
  <si>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</si>
  <si>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</si>
  <si>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</si>
  <si>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</si>
  <si>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</si>
  <si>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</si>
  <si>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</si>
  <si>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</si>
  <si>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</si>
  <si>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</si>
  <si>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</si>
  <si>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</si>
  <si>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</si>
  <si>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</si>
  <si>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</si>
  <si>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</si>
  <si>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</si>
  <si>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</si>
  <si>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</si>
  <si>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</si>
  <si>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</si>
  <si>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</si>
  <si>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</si>
  <si>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</si>
  <si>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</si>
  <si>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</si>
  <si>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</si>
  <si>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</si>
  <si>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</si>
  <si>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</si>
  <si>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</si>
  <si>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</si>
  <si>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</si>
  <si>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</si>
  <si>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</si>
  <si>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</si>
  <si>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</si>
  <si>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</si>
  <si>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</si>
  <si>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</si>
  <si>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</si>
  <si>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</si>
  <si>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</si>
  <si>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</si>
  <si>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</si>
  <si>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</si>
  <si>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</si>
  <si>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</si>
  <si>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</si>
  <si>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</si>
  <si>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</si>
  <si>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</si>
  <si>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</si>
  <si>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</si>
  <si>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</si>
  <si>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</si>
  <si>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</si>
  <si>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</si>
  <si>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</si>
  <si>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</si>
  <si>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</si>
  <si>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</si>
  <si>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</si>
  <si>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</si>
  <si>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</si>
  <si>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</si>
  <si>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</si>
  <si>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</si>
  <si>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</si>
  <si>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</si>
  <si>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</si>
  <si>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</si>
  <si>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</si>
  <si>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</si>
  <si>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</si>
  <si>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</si>
  <si>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</si>
  <si>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</si>
  <si>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</si>
  <si>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</si>
  <si>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</si>
  <si>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</si>
  <si>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</si>
  <si>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</si>
  <si>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</si>
  <si>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</si>
  <si>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</si>
  <si>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</si>
  <si>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</si>
  <si>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</si>
  <si>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</si>
  <si>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</si>
  <si>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</si>
  <si>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</si>
  <si>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</si>
  <si>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</si>
  <si>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</si>
  <si>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</si>
  <si>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</si>
  <si>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</si>
  <si>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</si>
  <si>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</si>
  <si>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</si>
  <si>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</si>
  <si>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</si>
  <si>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</si>
  <si>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</si>
  <si>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</si>
  <si>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</si>
  <si>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</si>
  <si>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</si>
  <si>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</si>
  <si>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</si>
  <si>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</si>
  <si>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</si>
  <si>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</si>
  <si>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</si>
  <si>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</si>
  <si>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</si>
  <si>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</si>
  <si>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</si>
  <si>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</si>
  <si>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</si>
  <si>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</si>
  <si>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</si>
  <si>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</si>
  <si>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</si>
  <si>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</si>
  <si>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</si>
  <si>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</si>
  <si>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</si>
  <si>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</si>
  <si>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</si>
  <si>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</si>
  <si>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</si>
  <si>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</si>
  <si>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</si>
  <si>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</si>
  <si>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</si>
  <si>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</si>
  <si>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</si>
  <si>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</si>
  <si>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</si>
  <si>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</si>
  <si>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</si>
  <si>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</si>
  <si>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</si>
  <si>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</si>
  <si>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</si>
  <si>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</si>
  <si>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</si>
  <si>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</si>
  <si>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</si>
  <si>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</si>
  <si>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</si>
  <si>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</si>
  <si>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</si>
  <si>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</si>
  <si>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</si>
  <si>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</si>
  <si>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</si>
  <si>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</si>
  <si>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</si>
  <si>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</si>
  <si>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</si>
  <si>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</si>
  <si>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</si>
  <si>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</si>
  <si>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</si>
  <si>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</si>
  <si>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</si>
  <si>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</si>
  <si>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</si>
  <si>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</si>
  <si>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</si>
  <si>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</si>
  <si>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</si>
  <si>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</si>
  <si>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</si>
  <si>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</si>
  <si>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</si>
  <si>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</si>
  <si>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</si>
  <si>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</si>
  <si>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</si>
  <si>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</si>
  <si>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</si>
  <si>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</si>
  <si>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</si>
  <si>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</si>
  <si>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</si>
  <si>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</si>
  <si>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</si>
  <si>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</si>
  <si>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</si>
  <si>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</si>
  <si>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</si>
  <si>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</si>
  <si>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</si>
  <si>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</si>
  <si>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</si>
  <si>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</si>
  <si>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</si>
  <si>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</si>
  <si>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</si>
  <si>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</si>
  <si>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</si>
  <si>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</si>
  <si>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</si>
  <si>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</si>
  <si>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</si>
  <si>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</si>
  <si>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</si>
  <si>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</si>
  <si>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</si>
  <si>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</si>
  <si>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</si>
  <si>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</si>
  <si>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</si>
  <si>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</si>
  <si>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</si>
  <si>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</si>
  <si>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</si>
  <si>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</si>
  <si>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</si>
  <si>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</si>
  <si>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</si>
  <si>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</si>
  <si>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</si>
  <si>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</si>
  <si>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</si>
  <si>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</si>
  <si>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</si>
  <si>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</si>
  <si>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</si>
  <si>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</si>
  <si>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</si>
  <si>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</si>
  <si>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</si>
  <si>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</si>
  <si>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</si>
  <si>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</si>
  <si>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</si>
  <si>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</si>
  <si>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</si>
  <si>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</si>
  <si>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</si>
  <si>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</si>
  <si>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</si>
  <si>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</si>
  <si>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</si>
  <si>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</si>
  <si>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</si>
  <si>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</si>
  <si>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</si>
  <si>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</si>
  <si>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</si>
  <si>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</si>
  <si>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</si>
  <si>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</si>
  <si>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</si>
  <si>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</si>
  <si>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</si>
  <si>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</si>
  <si>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</si>
  <si>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</si>
  <si>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</si>
  <si>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</si>
  <si>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</si>
  <si>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</si>
  <si>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</si>
  <si>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</si>
  <si>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</si>
  <si>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</si>
  <si>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</si>
  <si>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</si>
  <si>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</si>
  <si>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</si>
  <si>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</si>
  <si>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</si>
  <si>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</si>
  <si>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</si>
  <si>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</si>
  <si>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</si>
  <si>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</si>
  <si>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</si>
  <si>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</si>
  <si>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</si>
  <si>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</si>
  <si>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</si>
  <si>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</si>
  <si>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</si>
  <si>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</si>
  <si>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</si>
  <si>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</si>
  <si>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</si>
  <si>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</si>
  <si>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</si>
  <si>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</si>
  <si>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</si>
  <si>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</si>
  <si>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</si>
  <si>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</si>
  <si>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</si>
  <si>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</si>
  <si>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</si>
  <si>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</si>
  <si>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</si>
  <si>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</si>
  <si>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</si>
  <si>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</si>
  <si>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</si>
  <si>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</si>
  <si>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</si>
  <si>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</si>
  <si>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</si>
  <si>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</si>
  <si>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</si>
  <si>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</si>
  <si>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</si>
  <si>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</si>
  <si>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</si>
  <si>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</si>
  <si>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</si>
  <si>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</si>
  <si>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</si>
  <si>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</si>
  <si>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</si>
  <si>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</si>
  <si>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</si>
  <si>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</si>
  <si>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</si>
  <si>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</si>
  <si>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</si>
  <si>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</si>
  <si>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</si>
  <si>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</si>
  <si>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</si>
  <si>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</si>
  <si>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</si>
  <si>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</si>
  <si>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</si>
  <si>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</si>
  <si>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</si>
  <si>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</si>
  <si>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</si>
  <si>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</si>
  <si>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</si>
  <si>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</si>
  <si>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</si>
  <si>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</si>
  <si>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</si>
  <si>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</si>
  <si>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</si>
  <si>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</si>
  <si>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</si>
  <si>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</si>
  <si>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</si>
  <si>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</si>
  <si>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</si>
  <si>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</si>
  <si>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</si>
  <si>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</si>
  <si>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</si>
  <si>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</si>
  <si>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</si>
  <si>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</si>
  <si>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</si>
  <si>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</si>
  <si>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</si>
  <si>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</si>
  <si>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</si>
  <si>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</si>
  <si>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</si>
  <si>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</si>
  <si>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</si>
  <si>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</si>
  <si>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</si>
  <si>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</si>
  <si>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</si>
  <si>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</si>
  <si>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</si>
  <si>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</si>
  <si>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</si>
  <si>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</si>
  <si>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</si>
  <si>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</si>
  <si>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</si>
  <si>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</si>
  <si>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</si>
  <si>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</si>
  <si>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</si>
  <si>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</si>
  <si>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</si>
  <si>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</si>
  <si>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</si>
  <si>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</si>
  <si>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</si>
  <si>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</si>
  <si>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</si>
  <si>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</si>
  <si>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</si>
  <si>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</si>
  <si>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</si>
  <si>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</si>
  <si>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</si>
  <si>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</si>
  <si>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</si>
  <si>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</si>
  <si>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</si>
  <si>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</si>
  <si>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</si>
  <si>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</si>
  <si>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</si>
  <si>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</si>
  <si>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</si>
  <si>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</si>
  <si>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</si>
  <si>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</si>
  <si>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</si>
  <si>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</si>
  <si>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</si>
  <si>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</si>
  <si>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</si>
  <si>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</si>
  <si>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</si>
  <si>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</si>
  <si>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</si>
  <si>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</si>
  <si>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</si>
  <si>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</si>
  <si>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</si>
  <si>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</si>
  <si>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</si>
  <si>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</si>
  <si>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</si>
  <si>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</si>
  <si>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</si>
  <si>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</si>
  <si>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</si>
  <si>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</si>
  <si>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</si>
  <si>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</si>
  <si>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</si>
  <si>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</si>
  <si>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</si>
  <si>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</si>
  <si>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</si>
  <si>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</si>
  <si>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</si>
  <si>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</si>
  <si>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</si>
  <si>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</si>
  <si>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</si>
  <si>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</si>
  <si>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</si>
  <si>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</si>
  <si>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</si>
  <si>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</si>
  <si>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</si>
  <si>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</si>
  <si>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</si>
  <si>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</si>
  <si>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</si>
  <si>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</si>
  <si>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</si>
  <si>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</si>
  <si>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</si>
  <si>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</si>
  <si>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</si>
  <si>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</si>
  <si>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</si>
  <si>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</si>
  <si>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</si>
  <si>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</si>
  <si>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</si>
  <si>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</si>
  <si>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</si>
  <si>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</si>
  <si>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</si>
  <si>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</si>
  <si>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</si>
  <si>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</si>
  <si>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</si>
  <si>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</si>
  <si>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</si>
  <si>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</si>
  <si>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</si>
  <si>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</si>
  <si>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</si>
  <si>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</si>
  <si>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</si>
  <si>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</si>
  <si>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</si>
  <si>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</si>
  <si>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</si>
  <si>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</si>
  <si>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</si>
  <si>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</si>
  <si>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</si>
  <si>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</si>
  <si>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</si>
  <si>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</si>
  <si>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</si>
  <si>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</si>
  <si>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</si>
  <si>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</si>
  <si>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</si>
  <si>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</si>
  <si>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</si>
  <si>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</si>
  <si>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</si>
  <si>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</si>
  <si>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</si>
  <si>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</si>
  <si>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</si>
  <si>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</si>
  <si>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</si>
  <si>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</si>
  <si>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</si>
  <si>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</si>
  <si>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</si>
  <si>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</si>
  <si>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</si>
  <si>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</si>
  <si>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</si>
  <si>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</si>
  <si>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</si>
  <si>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</si>
  <si>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</si>
  <si>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</si>
  <si>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</si>
  <si>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</si>
  <si>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</si>
  <si>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</si>
  <si>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</si>
  <si>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</si>
  <si>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</si>
  <si>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</si>
  <si>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</si>
  <si>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</si>
  <si>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</si>
  <si>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</si>
  <si>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</si>
  <si>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</si>
  <si>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</si>
  <si>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</si>
  <si>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</si>
  <si>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</si>
  <si>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</si>
  <si>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</si>
  <si>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</si>
  <si>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</si>
  <si>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</si>
  <si>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</si>
  <si>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</si>
  <si>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</si>
  <si>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</si>
  <si>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</si>
  <si>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</si>
  <si>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</si>
  <si>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</si>
  <si>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</si>
  <si>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</si>
  <si>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</si>
  <si>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</si>
  <si>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</si>
  <si>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</si>
  <si>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</si>
  <si>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</si>
  <si>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</si>
  <si>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</si>
  <si>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</si>
  <si>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</si>
  <si>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</si>
  <si>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</si>
  <si>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</si>
  <si>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</si>
  <si>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</si>
  <si>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</si>
  <si>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</si>
  <si>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</si>
  <si>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</si>
  <si>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</si>
  <si>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</si>
  <si>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</si>
  <si>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</si>
  <si>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</si>
  <si>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</si>
  <si>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</si>
  <si>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</si>
  <si>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</si>
  <si>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</si>
  <si>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</si>
  <si>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</si>
  <si>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</si>
  <si>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</si>
  <si>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</si>
  <si>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</si>
  <si>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</si>
  <si>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</si>
  <si>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</si>
  <si>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</si>
  <si>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</si>
  <si>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</si>
  <si>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</si>
  <si>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</si>
  <si>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</si>
  <si>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</si>
  <si>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</si>
  <si>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</si>
  <si>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</si>
  <si>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</si>
  <si>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</si>
  <si>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</si>
  <si>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</si>
  <si>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</si>
  <si>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</si>
  <si>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</si>
  <si>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</si>
  <si>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</si>
  <si>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</si>
  <si>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</si>
  <si>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</si>
  <si>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</si>
  <si>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</si>
  <si>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</si>
  <si>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</si>
  <si>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</si>
  <si>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</si>
  <si>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</si>
  <si>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</si>
  <si>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</si>
  <si>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</si>
  <si>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</si>
  <si>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</si>
  <si>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</si>
  <si>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</si>
  <si>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</si>
  <si>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</si>
  <si>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</si>
  <si>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</si>
  <si>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</si>
  <si>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</si>
  <si>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</si>
  <si>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</si>
  <si>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</si>
  <si>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</si>
  <si>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</si>
  <si>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</si>
  <si>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</si>
  <si>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</si>
  <si>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</si>
  <si>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</si>
  <si>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</si>
  <si>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</si>
  <si>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</si>
  <si>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</si>
  <si>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</si>
  <si>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</si>
  <si>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</si>
  <si>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</si>
  <si>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</si>
  <si>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</si>
  <si>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</si>
  <si>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</si>
  <si>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</si>
  <si>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</si>
  <si>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</si>
  <si>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</si>
  <si>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</si>
  <si>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</si>
  <si>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</si>
  <si>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</si>
  <si>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</si>
  <si>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</si>
  <si>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</si>
  <si>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</si>
  <si>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</si>
  <si>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</si>
  <si>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</si>
  <si>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</si>
  <si>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</si>
  <si>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</si>
  <si>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</si>
  <si>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</si>
  <si>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</si>
  <si>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</si>
  <si>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</si>
  <si>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</si>
  <si>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</si>
  <si>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</si>
  <si>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</si>
  <si>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</si>
  <si>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</si>
  <si>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</si>
  <si>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</si>
  <si>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</si>
  <si>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</si>
  <si>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</si>
  <si>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</si>
  <si>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</si>
  <si>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</si>
  <si>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</si>
  <si>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</si>
  <si>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</si>
  <si>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</si>
  <si>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</si>
  <si>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</si>
  <si>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</si>
  <si>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</si>
  <si>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</si>
  <si>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</si>
  <si>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</si>
  <si>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</si>
  <si>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</si>
  <si>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</si>
  <si>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</si>
  <si>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</si>
  <si>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</si>
  <si>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</si>
  <si>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</si>
  <si>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</si>
  <si>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</si>
  <si>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</si>
  <si>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</si>
  <si>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</si>
  <si>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</si>
  <si>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</si>
  <si>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</si>
  <si>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</si>
  <si>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</si>
  <si>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</si>
  <si>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</si>
  <si>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</si>
  <si>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</si>
  <si>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</si>
  <si>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</si>
  <si>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</si>
  <si>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</si>
  <si>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</si>
  <si>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</si>
  <si>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</si>
  <si>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</si>
  <si>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</si>
  <si>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</si>
  <si>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</si>
  <si>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</si>
  <si>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</si>
  <si>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</si>
  <si>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</si>
  <si>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</si>
  <si>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</si>
  <si>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</si>
  <si>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</si>
  <si>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</si>
  <si>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</si>
  <si>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</si>
  <si>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</si>
  <si>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</si>
  <si>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</si>
  <si>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</si>
  <si>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</si>
  <si>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</si>
  <si>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</si>
  <si>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</si>
  <si>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</si>
  <si>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</si>
  <si>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</si>
  <si>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</si>
  <si>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</si>
  <si>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</si>
  <si>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</si>
  <si>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</si>
  <si>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</si>
  <si>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</si>
  <si>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</si>
  <si>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</si>
  <si>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</si>
  <si>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</si>
  <si>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</si>
  <si>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</si>
  <si>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</si>
  <si>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</si>
  <si>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</si>
  <si>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</si>
  <si>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</si>
  <si>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</si>
  <si>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</si>
  <si>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</si>
  <si>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</si>
  <si>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</si>
  <si>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</si>
  <si>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</si>
  <si>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</si>
  <si>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</si>
  <si>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</si>
  <si>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</si>
  <si>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</si>
  <si>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</si>
  <si>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</si>
  <si>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</si>
  <si>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</si>
  <si>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</si>
  <si>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</si>
  <si>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</si>
  <si>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</si>
  <si>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</si>
  <si>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</si>
  <si>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</si>
  <si>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</si>
  <si>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</si>
  <si>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</si>
  <si>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</si>
  <si>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</si>
  <si>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</si>
  <si>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</si>
  <si>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</si>
  <si>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</si>
  <si>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</si>
  <si>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</si>
  <si>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</si>
  <si>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</si>
  <si>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</si>
  <si>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</si>
  <si>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</si>
  <si>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</si>
  <si>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</si>
  <si>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</si>
  <si>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</si>
  <si>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</si>
  <si>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</si>
  <si>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</si>
  <si>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</si>
  <si>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</si>
  <si>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</si>
  <si>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</si>
  <si>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</si>
  <si>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</si>
  <si>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</si>
  <si>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</si>
  <si>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</si>
  <si>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</si>
  <si>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</si>
  <si>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</si>
  <si>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</si>
  <si>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</si>
  <si>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</si>
  <si>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</si>
  <si>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</si>
  <si>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</si>
  <si>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</si>
  <si>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</si>
  <si>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</si>
  <si>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</si>
  <si>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</si>
  <si>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</si>
  <si>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</si>
  <si>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</si>
  <si>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</si>
  <si>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</si>
  <si>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</si>
  <si>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</si>
  <si>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</si>
  <si>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</si>
  <si>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</si>
  <si>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</si>
  <si>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</si>
  <si>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</si>
  <si>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</si>
  <si>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</si>
  <si>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</si>
  <si>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</si>
  <si>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</si>
  <si>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</si>
  <si>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</si>
  <si>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</si>
  <si>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</si>
  <si>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</si>
  <si>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</si>
  <si>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</si>
  <si>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</si>
  <si>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</si>
  <si>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</si>
  <si>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</si>
  <si>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</si>
  <si>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</si>
  <si>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</si>
  <si>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</si>
  <si>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</si>
  <si>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</si>
  <si>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</si>
  <si>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</si>
  <si>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</si>
  <si>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</si>
  <si>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</si>
  <si>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</si>
  <si>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</si>
  <si>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</si>
  <si>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</si>
  <si>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</si>
  <si>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</si>
  <si>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</si>
  <si>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</si>
  <si>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</si>
  <si>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</si>
  <si>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</si>
  <si>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</si>
  <si>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</si>
  <si>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</si>
  <si>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</si>
  <si>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</si>
  <si>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</si>
  <si>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</si>
  <si>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</si>
  <si>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</si>
  <si>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</si>
  <si>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</si>
  <si>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</si>
  <si>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</si>
  <si>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</si>
  <si>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</si>
  <si>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</si>
  <si>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</si>
  <si>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</si>
  <si>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</si>
  <si>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</si>
  <si>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</si>
  <si>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</si>
  <si>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</si>
  <si>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</si>
  <si>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</si>
  <si>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</si>
  <si>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</si>
  <si>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</si>
  <si>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</si>
  <si>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</si>
  <si>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</si>
  <si>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</si>
  <si>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</si>
  <si>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</si>
  <si>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</si>
  <si>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</si>
  <si>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</si>
  <si>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</si>
  <si>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</si>
  <si>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</si>
  <si>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</si>
  <si>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</si>
  <si>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</si>
  <si>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</si>
  <si>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</si>
  <si>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</si>
  <si>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</si>
  <si>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</si>
  <si>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</si>
  <si>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</si>
  <si>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</si>
  <si>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</si>
  <si>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</si>
  <si>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</si>
  <si>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</si>
  <si>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</si>
  <si>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</si>
  <si>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</si>
  <si>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</si>
  <si>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</si>
  <si>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</si>
  <si>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</si>
  <si>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</si>
  <si>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</si>
  <si>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</si>
  <si>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</si>
  <si>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</si>
  <si>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</si>
  <si>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</si>
  <si>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</si>
  <si>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</si>
  <si>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</si>
  <si>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</si>
  <si>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</si>
  <si>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</si>
  <si>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</si>
  <si>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</si>
  <si>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</si>
  <si>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</si>
  <si>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</si>
  <si>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</si>
  <si>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</si>
  <si>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</si>
  <si>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</si>
  <si>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</si>
  <si>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</si>
  <si>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</si>
  <si>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</si>
  <si>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</si>
  <si>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</si>
  <si>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</si>
  <si>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</si>
  <si>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</si>
  <si>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</si>
  <si>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</si>
  <si>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</si>
  <si>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</si>
  <si>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</si>
  <si>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</si>
  <si>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</si>
  <si>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</si>
  <si>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</si>
  <si>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</si>
  <si>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</si>
  <si>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</si>
  <si>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</si>
  <si>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</si>
  <si>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</si>
  <si>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</si>
  <si>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</si>
  <si>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</si>
  <si>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</si>
  <si>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</si>
  <si>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</si>
  <si>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</si>
  <si>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</si>
  <si>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</si>
  <si>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</si>
  <si>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</si>
  <si>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</si>
  <si>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</si>
  <si>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</si>
  <si>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</si>
  <si>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</si>
  <si>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</si>
  <si>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</si>
  <si>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</si>
  <si>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</si>
  <si>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</si>
  <si>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</si>
  <si>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</si>
  <si>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</si>
  <si>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</si>
  <si>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</si>
  <si>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</si>
  <si>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</si>
  <si>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</si>
  <si>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</si>
  <si>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</si>
  <si>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</si>
  <si>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</si>
  <si>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</si>
  <si>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</si>
  <si>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</si>
  <si>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</si>
  <si>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</si>
  <si>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</si>
  <si>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</si>
  <si>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</si>
  <si>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</si>
  <si>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</si>
  <si>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</si>
  <si>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</si>
  <si>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</si>
  <si>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</si>
  <si>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</si>
  <si>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</si>
  <si>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</si>
  <si>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</si>
  <si>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</si>
  <si>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</si>
  <si>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</si>
  <si>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</si>
  <si>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</si>
  <si>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</si>
  <si>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</si>
  <si>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</si>
  <si>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</si>
  <si>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</si>
  <si>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</si>
  <si>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</si>
  <si>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</si>
  <si>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</si>
  <si>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</si>
  <si>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</si>
  <si>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</si>
  <si>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</si>
  <si>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</si>
  <si>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</si>
  <si>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</si>
  <si>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</si>
  <si>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</si>
  <si>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</si>
  <si>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</si>
  <si>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</si>
  <si>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</si>
  <si>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</si>
  <si>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</si>
  <si>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</si>
  <si>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</si>
  <si>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</si>
  <si>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</si>
  <si>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</si>
  <si>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</si>
  <si>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</si>
  <si>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</si>
  <si>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</si>
  <si>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</si>
  <si>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</si>
  <si>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</si>
  <si>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</si>
  <si>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</si>
  <si>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</si>
  <si>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</si>
  <si>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</si>
  <si>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</si>
  <si>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</si>
  <si>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</si>
  <si>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</si>
  <si>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</si>
  <si>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</si>
  <si>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</si>
  <si>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</si>
  <si>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</si>
  <si>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</si>
  <si>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</si>
  <si>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</si>
  <si>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</si>
  <si>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</si>
  <si>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</si>
  <si>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</si>
  <si>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</si>
  <si>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</si>
  <si>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</si>
  <si>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</si>
  <si>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</si>
  <si>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</si>
  <si>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</si>
  <si>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</si>
  <si>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</si>
  <si>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</si>
  <si>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</si>
  <si>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</si>
  <si>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</si>
  <si>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</si>
  <si>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</si>
  <si>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</si>
  <si>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</si>
  <si>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</si>
  <si>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</si>
  <si>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</si>
  <si>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</si>
  <si>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</si>
  <si>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</si>
  <si>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</si>
  <si>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</si>
  <si>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</si>
  <si>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</si>
  <si>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</si>
  <si>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</si>
  <si>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</si>
  <si>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</si>
  <si>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</si>
  <si>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</si>
  <si>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</si>
  <si>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</si>
  <si>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</si>
  <si>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</si>
  <si>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</si>
  <si>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</si>
  <si>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</si>
  <si>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</si>
  <si>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</si>
  <si>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</si>
  <si>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</si>
  <si>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</si>
  <si>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</si>
  <si>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</si>
  <si>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</si>
  <si>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</si>
  <si>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</si>
  <si>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</si>
  <si>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</si>
  <si>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</si>
  <si>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</si>
  <si>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</si>
  <si>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</si>
  <si>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</si>
  <si>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</si>
  <si>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</si>
  <si>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</si>
  <si>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</si>
  <si>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</si>
  <si>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</si>
  <si>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</si>
  <si>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</si>
  <si>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</si>
  <si>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</si>
  <si>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</si>
  <si>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</si>
  <si>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</si>
  <si>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</si>
  <si>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</si>
  <si>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</si>
  <si>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</si>
  <si>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</si>
  <si>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</si>
  <si>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</si>
  <si>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</si>
  <si>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</si>
  <si>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</si>
  <si>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</si>
  <si>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</si>
  <si>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</si>
  <si>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</si>
  <si>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</si>
  <si>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</si>
  <si>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</si>
  <si>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</si>
  <si>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</si>
  <si>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</si>
  <si>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</si>
  <si>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</si>
  <si>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</si>
  <si>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</si>
  <si>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</si>
  <si>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</si>
  <si>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</si>
  <si>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</si>
  <si>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</si>
  <si>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</si>
  <si>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</si>
  <si>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</si>
  <si>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</si>
  <si>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</si>
  <si>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</si>
  <si>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</si>
  <si>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</si>
  <si>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</si>
  <si>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</si>
  <si>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</si>
  <si>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</si>
  <si>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</si>
  <si>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</si>
  <si>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</si>
  <si>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</si>
  <si>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</si>
  <si>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</si>
  <si>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</si>
  <si>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</si>
  <si>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</si>
  <si>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</si>
  <si>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</si>
  <si>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</si>
  <si>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</si>
  <si>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</si>
  <si>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</si>
  <si>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</si>
  <si>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</si>
  <si>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</si>
  <si>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</si>
  <si>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</si>
  <si>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</si>
  <si>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</si>
  <si>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</si>
  <si>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</si>
  <si>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</si>
  <si>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</si>
  <si>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</si>
  <si>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</si>
  <si>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</si>
  <si>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</si>
  <si>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</si>
  <si>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</si>
  <si>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</si>
  <si>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</si>
  <si>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</si>
  <si>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</si>
  <si>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</si>
  <si>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</si>
  <si>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</si>
  <si>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</si>
  <si>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</si>
  <si>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</si>
  <si>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</si>
  <si>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</si>
  <si>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</si>
  <si>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</si>
  <si>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</si>
  <si>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</si>
  <si>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</si>
  <si>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</si>
  <si>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</si>
  <si>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</si>
  <si>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</si>
  <si>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</si>
  <si>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</si>
  <si>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</si>
  <si>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</si>
  <si>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</si>
  <si>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</si>
  <si>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</si>
  <si>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</si>
  <si>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</si>
  <si>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</si>
  <si>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</si>
  <si>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</si>
  <si>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</si>
  <si>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</si>
  <si>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</si>
  <si>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</si>
  <si>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</si>
  <si>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</si>
  <si>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</si>
  <si>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</si>
  <si>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</si>
  <si>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</si>
  <si>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</si>
  <si>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</si>
  <si>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</si>
  <si>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</si>
  <si>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</si>
  <si>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</si>
  <si>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</si>
  <si>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</si>
  <si>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</si>
  <si>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</si>
  <si>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</si>
  <si>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</si>
  <si>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</si>
  <si>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</si>
  <si>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</si>
  <si>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</si>
  <si>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</si>
  <si>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</si>
  <si>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</si>
  <si>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</si>
  <si>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</si>
  <si>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</si>
  <si>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</si>
  <si>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</si>
  <si>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</si>
  <si>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</si>
  <si>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</si>
  <si>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</si>
  <si>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</si>
  <si>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</si>
  <si>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</si>
  <si>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</si>
  <si>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</si>
  <si>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</si>
  <si>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</si>
  <si>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</si>
  <si>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</si>
  <si>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</si>
  <si>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</si>
  <si>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</si>
  <si>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</si>
  <si>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</si>
  <si>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</si>
  <si>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</si>
  <si>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</si>
  <si>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</si>
  <si>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</si>
  <si>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</si>
  <si>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</si>
  <si>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</si>
  <si>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</si>
  <si>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</si>
  <si>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</si>
  <si>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</si>
  <si>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</si>
  <si>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</si>
  <si>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</si>
  <si>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</si>
  <si>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</si>
  <si>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</si>
  <si>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</si>
  <si>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</si>
  <si>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</si>
  <si>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</si>
  <si>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</si>
  <si>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</si>
  <si>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</si>
  <si>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</si>
  <si>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</si>
  <si>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</si>
  <si>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</si>
  <si>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</si>
  <si>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</si>
  <si>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</si>
  <si>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</si>
  <si>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</si>
  <si>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</si>
  <si>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</si>
  <si>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</si>
  <si>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</si>
  <si>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</si>
  <si>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</si>
  <si>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</si>
  <si>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</si>
  <si>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</si>
  <si>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</si>
  <si>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</si>
  <si>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</si>
  <si>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</si>
  <si>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</si>
  <si>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</si>
  <si>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</si>
  <si>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</si>
  <si>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</si>
  <si>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</si>
  <si>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</si>
  <si>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</si>
  <si>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</si>
  <si>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</si>
  <si>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</si>
  <si>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</si>
  <si>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</si>
  <si>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</si>
  <si>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</si>
  <si>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</si>
  <si>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</si>
  <si>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</si>
  <si>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</si>
  <si>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</si>
  <si>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</si>
  <si>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</si>
  <si>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</si>
  <si>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</si>
  <si>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</si>
  <si>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</si>
  <si>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</si>
  <si>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</si>
  <si>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</si>
  <si>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</si>
  <si>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</si>
  <si>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</si>
  <si>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</si>
  <si>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</si>
  <si>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</si>
  <si>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</si>
  <si>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</si>
  <si>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</si>
  <si>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</si>
  <si>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</si>
  <si>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</si>
  <si>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</si>
  <si>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</si>
  <si>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</si>
  <si>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</si>
  <si>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</si>
  <si>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</si>
  <si>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</si>
  <si>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</si>
  <si>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</si>
  <si>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</si>
  <si>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</si>
  <si>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</si>
  <si>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</si>
  <si>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</si>
  <si>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</si>
  <si>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</si>
  <si>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</si>
  <si>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</si>
  <si>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</si>
  <si>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</si>
  <si>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</si>
  <si>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</si>
  <si>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</si>
  <si>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</si>
  <si>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</si>
  <si>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</si>
  <si>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</si>
  <si>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</si>
  <si>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</si>
  <si>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</si>
  <si>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</si>
  <si>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</si>
  <si>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</si>
  <si>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</si>
  <si>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</si>
  <si>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</si>
  <si>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</si>
  <si>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</si>
  <si>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</si>
  <si>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</si>
  <si>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</si>
  <si>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</si>
  <si>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</si>
  <si>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</si>
  <si>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</si>
  <si>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</si>
  <si>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</si>
  <si>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</si>
  <si>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</si>
  <si>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</si>
  <si>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</si>
  <si>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</si>
  <si>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</si>
  <si>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</si>
  <si>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</si>
  <si>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</si>
  <si>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</si>
  <si>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</si>
  <si>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</si>
  <si>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</si>
  <si>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</si>
  <si>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</si>
  <si>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</si>
  <si>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</si>
  <si>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</si>
  <si>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</si>
  <si>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</si>
  <si>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</si>
  <si>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</si>
  <si>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</si>
  <si>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</si>
  <si>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</si>
  <si>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</si>
  <si>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</si>
  <si>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</si>
  <si>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</si>
  <si>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</si>
  <si>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</si>
  <si>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</si>
  <si>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</si>
  <si>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</si>
  <si>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</si>
  <si>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</si>
  <si>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</si>
  <si>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</si>
  <si>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</si>
  <si>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</si>
  <si>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</si>
  <si>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</si>
  <si>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</si>
  <si>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</si>
  <si>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</si>
  <si>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</si>
  <si>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</si>
  <si>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</si>
  <si>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</si>
  <si>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</si>
  <si>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</si>
  <si>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</si>
  <si>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</si>
  <si>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</si>
  <si>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</si>
  <si>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</si>
  <si>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</si>
  <si>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</si>
  <si>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</si>
  <si>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</si>
  <si>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</si>
  <si>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</si>
  <si>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</si>
  <si>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</si>
  <si>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</si>
  <si>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</si>
  <si>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</si>
  <si>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</si>
  <si>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</si>
  <si>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</si>
  <si>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</si>
  <si>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</si>
  <si>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</si>
  <si>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</si>
  <si>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</si>
  <si>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</si>
  <si>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</si>
  <si>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</si>
  <si>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</si>
  <si>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</si>
  <si>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</si>
  <si>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</si>
  <si>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</si>
  <si>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</si>
  <si>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</si>
  <si>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</si>
  <si>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</si>
  <si>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</si>
  <si>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</si>
  <si>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</si>
  <si>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</si>
  <si>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</si>
  <si>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</si>
  <si>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</si>
  <si>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</si>
  <si>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</si>
  <si>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</si>
  <si>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</si>
  <si>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</si>
  <si>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</si>
  <si>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</si>
  <si>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</si>
  <si>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</si>
  <si>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</si>
  <si>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</si>
  <si>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</si>
  <si>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</si>
  <si>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</si>
  <si>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</si>
  <si>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</si>
  <si>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</si>
  <si>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</si>
  <si>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</si>
  <si>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</si>
  <si>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</si>
  <si>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</si>
  <si>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</si>
  <si>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</si>
  <si>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</si>
  <si>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</si>
  <si>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</si>
  <si>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</si>
  <si>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</si>
  <si>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</si>
  <si>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</si>
  <si>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</si>
  <si>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</si>
  <si>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</si>
  <si>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</si>
  <si>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</si>
  <si>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</si>
  <si>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</si>
  <si>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</si>
  <si>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</si>
  <si>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</si>
  <si>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</si>
  <si>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</si>
  <si>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</si>
  <si>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</si>
  <si>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</si>
  <si>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</si>
  <si>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</si>
  <si>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</si>
  <si>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</si>
  <si>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</si>
  <si>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</si>
  <si>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</si>
  <si>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</si>
  <si>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</si>
  <si>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</si>
  <si>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</si>
  <si>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</si>
  <si>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</si>
  <si>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</si>
  <si>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</si>
  <si>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</si>
  <si>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</si>
  <si>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</si>
  <si>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</si>
  <si>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</si>
  <si>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</si>
  <si>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</si>
  <si>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</si>
  <si>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</si>
  <si>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</si>
  <si>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</si>
  <si>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</si>
  <si>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</si>
  <si>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</si>
  <si>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</si>
  <si>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</si>
  <si>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</si>
  <si>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</si>
  <si>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</si>
  <si>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</si>
  <si>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</si>
  <si>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</si>
  <si>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</si>
  <si>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</si>
  <si>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</si>
  <si>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</si>
  <si>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</si>
  <si>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</si>
  <si>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</si>
  <si>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</si>
  <si>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</si>
  <si>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</si>
  <si>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</si>
  <si>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</si>
  <si>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</si>
  <si>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</si>
  <si>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</si>
  <si>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</si>
  <si>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</si>
  <si>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</si>
  <si>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</si>
  <si>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</si>
  <si>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</si>
  <si>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</si>
  <si>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</si>
  <si>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</si>
  <si>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</si>
  <si>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</si>
  <si>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</si>
  <si>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</si>
  <si>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</si>
  <si>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</si>
  <si>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</si>
  <si>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</si>
  <si>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</si>
  <si>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</si>
  <si>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</si>
  <si>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</si>
  <si>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</si>
  <si>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</si>
  <si>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</si>
  <si>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</si>
  <si>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</si>
  <si>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</si>
  <si>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</si>
  <si>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</si>
  <si>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</si>
  <si>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</si>
  <si>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</si>
  <si>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</si>
  <si>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</si>
  <si>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</si>
  <si>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</si>
  <si>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</si>
  <si>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</si>
  <si>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</si>
  <si>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</si>
  <si>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</si>
  <si>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</si>
  <si>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</si>
  <si>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</si>
  <si>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</si>
  <si>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</si>
  <si>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</si>
  <si>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</si>
  <si>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</si>
  <si>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</si>
  <si>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</si>
  <si>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</si>
  <si>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</si>
  <si>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</si>
  <si>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</si>
  <si>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</si>
  <si>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</si>
  <si>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</si>
  <si>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</si>
  <si>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</si>
  <si>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</si>
  <si>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</si>
  <si>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</si>
  <si>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</si>
  <si>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</si>
  <si>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</si>
  <si>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</si>
  <si>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</si>
  <si>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</si>
  <si>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</si>
  <si>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</si>
  <si>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</si>
  <si>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</si>
  <si>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</si>
  <si>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</si>
  <si>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</si>
  <si>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</si>
  <si>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</si>
  <si>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</si>
  <si>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</si>
  <si>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</si>
  <si>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</si>
  <si>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</si>
  <si>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</si>
  <si>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</si>
  <si>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</si>
  <si>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</si>
  <si>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</si>
  <si>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</si>
  <si>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</si>
  <si>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</si>
  <si>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</si>
  <si>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</si>
  <si>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</si>
  <si>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</si>
  <si>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</si>
  <si>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</si>
  <si>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</si>
  <si>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</si>
  <si>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</si>
  <si>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</si>
  <si>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</si>
  <si>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</si>
  <si>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</si>
  <si>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</si>
  <si>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</si>
  <si>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</si>
  <si>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</si>
  <si>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</si>
  <si>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</si>
  <si>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</si>
  <si>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</si>
  <si>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</si>
  <si>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</si>
  <si>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</si>
  <si>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</si>
  <si>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</si>
  <si>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</si>
  <si>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</si>
  <si>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</si>
  <si>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</si>
  <si>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</si>
  <si>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</si>
  <si>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</si>
  <si>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</si>
  <si>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</si>
  <si>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</si>
  <si>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</si>
  <si>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</si>
  <si>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</si>
  <si>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</si>
  <si>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</si>
  <si>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</si>
  <si>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</si>
  <si>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</si>
  <si>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</si>
  <si>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</si>
  <si>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</si>
  <si>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</si>
  <si>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</si>
  <si>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</si>
  <si>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</si>
  <si>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</si>
  <si>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</si>
  <si>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</si>
  <si>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</si>
  <si>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</si>
  <si>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</si>
  <si>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</si>
  <si>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</si>
  <si>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</si>
  <si>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</si>
  <si>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</si>
  <si>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</si>
  <si>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</si>
  <si>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</si>
  <si>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</si>
  <si>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</si>
  <si>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</si>
  <si>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</si>
  <si>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</si>
  <si>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</si>
  <si>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</si>
  <si>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</si>
  <si>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</si>
  <si>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</si>
  <si>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</si>
  <si>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</si>
  <si>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</si>
  <si>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</si>
  <si>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</si>
  <si>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</si>
  <si>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</si>
  <si>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</si>
  <si>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</si>
  <si>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</si>
  <si>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</si>
  <si>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</si>
  <si>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</si>
  <si>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</si>
  <si>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</si>
  <si>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</si>
  <si>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</si>
  <si>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</si>
  <si>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</si>
  <si>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</si>
  <si>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</si>
  <si>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</si>
  <si>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</si>
  <si>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</si>
  <si>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</si>
  <si>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</si>
  <si>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</si>
  <si>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</si>
  <si>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</si>
  <si>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</si>
  <si>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</si>
  <si>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</si>
  <si>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</si>
  <si>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</si>
  <si>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</si>
  <si>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</si>
  <si>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</si>
  <si>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</si>
  <si>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</si>
  <si>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</si>
  <si>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</si>
  <si>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</si>
  <si>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</si>
  <si>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</si>
  <si>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</si>
  <si>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</si>
  <si>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</si>
  <si>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</si>
  <si>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</si>
  <si>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</si>
  <si>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</si>
  <si>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</si>
  <si>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</si>
  <si>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</si>
  <si>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</si>
  <si>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</si>
  <si>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</si>
  <si>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</si>
  <si>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</si>
  <si>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</si>
  <si>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</si>
  <si>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</si>
  <si>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</si>
  <si>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</si>
  <si>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</si>
  <si>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</si>
  <si>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</si>
  <si>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</si>
  <si>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</si>
  <si>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</si>
  <si>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</si>
  <si>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</si>
  <si>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</si>
  <si>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</si>
  <si>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</si>
  <si>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</si>
  <si>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</si>
  <si>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</si>
  <si>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</si>
  <si>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</si>
  <si>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</si>
  <si>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</si>
  <si>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</si>
  <si>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</si>
  <si>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</si>
  <si>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</si>
  <si>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</si>
  <si>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</si>
  <si>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</si>
  <si>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</si>
  <si>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</si>
  <si>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</si>
  <si>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</si>
  <si>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</si>
  <si>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</si>
  <si>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</si>
  <si>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</si>
  <si>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</si>
  <si>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</si>
  <si>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</si>
  <si>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</si>
  <si>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</si>
  <si>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</si>
  <si>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</si>
  <si>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</si>
  <si>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</si>
  <si>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</si>
  <si>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</si>
  <si>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</si>
  <si>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</si>
  <si>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</si>
  <si>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</si>
  <si>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</si>
  <si>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</si>
  <si>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</si>
  <si>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</si>
  <si>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</si>
  <si>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</si>
  <si>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</si>
  <si>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</si>
  <si>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</si>
  <si>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</si>
  <si>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</si>
  <si>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</si>
  <si>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</si>
  <si>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</si>
  <si>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</si>
  <si>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</si>
  <si>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</si>
  <si>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</si>
  <si>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</si>
  <si>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</si>
  <si>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</si>
  <si>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</si>
  <si>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</si>
  <si>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</si>
  <si>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</si>
  <si>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</si>
  <si>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</si>
  <si>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</si>
  <si>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</si>
  <si>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</si>
  <si>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</si>
  <si>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</si>
  <si>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</si>
  <si>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</si>
  <si>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</si>
  <si>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</si>
  <si>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</si>
  <si>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</si>
  <si>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</si>
  <si>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</si>
  <si>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</si>
  <si>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</si>
  <si>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</si>
  <si>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</si>
  <si>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</si>
  <si>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</si>
  <si>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</si>
  <si>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</si>
  <si>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</si>
  <si>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</si>
  <si>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</si>
  <si>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</si>
  <si>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</si>
  <si>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</si>
  <si>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</si>
  <si>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</si>
  <si>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</si>
  <si>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</si>
  <si>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</si>
  <si>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</si>
  <si>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</si>
  <si>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</si>
  <si>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</si>
  <si>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</si>
  <si>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</si>
  <si>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</si>
  <si>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</si>
  <si>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</si>
  <si>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</si>
  <si>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</si>
  <si>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</si>
  <si>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</si>
  <si>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</si>
  <si>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</si>
  <si>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</si>
  <si>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</si>
  <si>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</si>
  <si>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</si>
  <si>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</si>
  <si>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</si>
  <si>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</si>
  <si>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</si>
  <si>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</si>
  <si>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</si>
  <si>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</si>
  <si>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</si>
  <si>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</si>
  <si>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</si>
  <si>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</si>
  <si>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</si>
  <si>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</si>
  <si>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</si>
  <si>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</si>
  <si>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</si>
  <si>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</si>
  <si>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</si>
  <si>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</si>
  <si>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</si>
  <si>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</si>
  <si>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</si>
  <si>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</si>
  <si>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</si>
  <si>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</si>
  <si>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</si>
  <si>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</si>
  <si>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</si>
  <si>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</si>
  <si>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</si>
  <si>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</si>
  <si>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</si>
  <si>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</si>
  <si>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</si>
  <si>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</si>
  <si>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</si>
  <si>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</si>
  <si>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</si>
  <si>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</si>
  <si>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</si>
  <si>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</si>
  <si>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</si>
  <si>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</si>
  <si>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</si>
  <si>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</si>
  <si>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</si>
  <si>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</si>
  <si>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</si>
  <si>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</si>
  <si>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</si>
  <si>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</si>
  <si>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</si>
  <si>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</si>
  <si>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</si>
  <si>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</si>
  <si>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</si>
  <si>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</si>
  <si>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</si>
  <si>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</si>
  <si>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</si>
  <si>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</si>
  <si>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</si>
  <si>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</si>
  <si>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</si>
  <si>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</si>
  <si>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</si>
  <si>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</si>
  <si>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</si>
  <si>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</si>
  <si>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</si>
  <si>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</si>
  <si>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</si>
  <si>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</si>
  <si>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</si>
  <si>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</si>
  <si>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</si>
  <si>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</si>
  <si>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</si>
  <si>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</si>
  <si>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</si>
  <si>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</si>
  <si>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</si>
  <si>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</si>
  <si>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</si>
  <si>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</si>
  <si>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</si>
  <si>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</si>
  <si>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</si>
  <si>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</si>
  <si>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</si>
  <si>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</si>
  <si>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</si>
  <si>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</si>
  <si>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</si>
  <si>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</si>
  <si>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</si>
  <si>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</si>
  <si>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</si>
  <si>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</si>
  <si>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</si>
  <si>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</si>
  <si>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</si>
  <si>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</si>
  <si>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</si>
  <si>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</si>
  <si>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</si>
  <si>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</si>
  <si>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</si>
  <si>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</si>
  <si>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</si>
  <si>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</si>
  <si>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</si>
  <si>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</si>
  <si>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</si>
  <si>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</si>
  <si>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</si>
  <si>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</si>
  <si>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</si>
  <si>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</si>
  <si>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</si>
  <si>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</si>
  <si>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</si>
  <si>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</si>
  <si>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</si>
  <si>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</si>
  <si>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</si>
  <si>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</si>
  <si>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</si>
  <si>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</si>
  <si>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</si>
  <si>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</si>
  <si>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</si>
  <si>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</si>
  <si>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</si>
  <si>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</si>
  <si>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</si>
  <si>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</si>
  <si>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</si>
  <si>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</si>
  <si>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</si>
  <si>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</si>
  <si>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</si>
  <si>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</si>
  <si>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</si>
  <si>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</si>
  <si>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</si>
  <si>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</si>
  <si>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</si>
  <si>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</si>
  <si>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</si>
  <si>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</si>
  <si>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</si>
  <si>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</si>
  <si>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</si>
  <si>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</si>
  <si>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</si>
  <si>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</si>
  <si>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</si>
  <si>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</si>
  <si>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</si>
  <si>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</si>
  <si>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</si>
  <si>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</si>
  <si>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</si>
  <si>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</si>
  <si>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</si>
  <si>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</si>
  <si>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</si>
  <si>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</si>
  <si>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</si>
  <si>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</si>
  <si>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</si>
  <si>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</si>
  <si>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</si>
  <si>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</si>
  <si>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</si>
  <si>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</si>
  <si>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</si>
  <si>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</si>
  <si>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</si>
  <si>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</si>
  <si>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</si>
  <si>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</si>
  <si>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</si>
  <si>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</si>
  <si>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</si>
  <si>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</si>
  <si>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</si>
  <si>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</si>
  <si>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</si>
  <si>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</si>
  <si>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</si>
  <si>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</si>
  <si>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</si>
  <si>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</si>
  <si>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</si>
  <si>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</si>
  <si>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</si>
  <si>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</si>
  <si>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</si>
  <si>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</si>
  <si>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</si>
  <si>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</si>
  <si>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</si>
  <si>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</si>
  <si>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</si>
  <si>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</si>
  <si>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</si>
  <si>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</si>
  <si>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</si>
  <si>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</si>
  <si>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</si>
  <si>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</si>
  <si>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</si>
  <si>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</si>
  <si>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</si>
  <si>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</si>
  <si>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</si>
  <si>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</si>
  <si>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</si>
  <si>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</si>
  <si>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</si>
  <si>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</si>
  <si>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</si>
  <si>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</si>
  <si>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</si>
  <si>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</si>
  <si>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</si>
  <si>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</si>
  <si>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</si>
  <si>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</si>
  <si>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</si>
  <si>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</si>
  <si>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</si>
  <si>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</si>
  <si>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</si>
  <si>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</si>
  <si>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</si>
  <si>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</si>
  <si>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</si>
  <si>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</si>
  <si>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</si>
  <si>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</si>
  <si>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</si>
  <si>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</si>
  <si>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</si>
  <si>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</si>
  <si>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</si>
  <si>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</si>
  <si>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</si>
  <si>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</si>
  <si>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</si>
  <si>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</si>
  <si>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</si>
  <si>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</si>
  <si>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</si>
  <si>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</si>
  <si>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</si>
  <si>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</si>
  <si>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</si>
  <si>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</si>
  <si>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</si>
  <si>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</si>
  <si>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</si>
  <si>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</si>
  <si>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</si>
  <si>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</si>
  <si>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</si>
  <si>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</si>
  <si>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</si>
  <si>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</si>
  <si>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</si>
  <si>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</si>
  <si>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</si>
  <si>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</si>
  <si>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</si>
  <si>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</si>
  <si>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</si>
  <si>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</si>
  <si>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</si>
  <si>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</si>
  <si>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</si>
  <si>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</si>
  <si>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</si>
  <si>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</si>
  <si>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</si>
  <si>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</si>
  <si>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</si>
  <si>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</si>
  <si>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</si>
  <si>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</si>
  <si>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</si>
  <si>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</si>
  <si>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</si>
  <si>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</si>
  <si>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</si>
  <si>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</si>
  <si>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</si>
  <si>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</si>
  <si>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</si>
  <si>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</si>
  <si>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</si>
  <si>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</si>
  <si>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</si>
  <si>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</si>
  <si>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</si>
  <si>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</si>
  <si>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</si>
  <si>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</si>
  <si>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</si>
  <si>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</si>
  <si>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</si>
  <si>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</si>
  <si>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</si>
  <si>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</si>
  <si>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</si>
  <si>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</si>
  <si>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</si>
  <si>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</si>
  <si>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</si>
  <si>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</si>
  <si>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</si>
  <si>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</si>
  <si>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</si>
  <si>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</si>
  <si>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</si>
  <si>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</si>
  <si>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</si>
  <si>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</si>
  <si>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</si>
  <si>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</si>
  <si>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</si>
  <si>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</si>
  <si>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</si>
  <si>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</si>
  <si>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</si>
  <si>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</si>
  <si>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</si>
  <si>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</si>
  <si>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</si>
  <si>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</si>
  <si>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</si>
  <si>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</si>
  <si>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</si>
  <si>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</si>
  <si>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</si>
  <si>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</si>
  <si>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</si>
  <si>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</si>
  <si>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</si>
  <si>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</si>
  <si>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</si>
  <si>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</si>
  <si>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</si>
  <si>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</si>
  <si>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</si>
  <si>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</si>
  <si>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</si>
  <si>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</si>
  <si>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</si>
  <si>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</si>
  <si>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</si>
  <si>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</si>
  <si>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</si>
  <si>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</si>
  <si>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</si>
  <si>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</si>
  <si>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</si>
  <si>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</si>
  <si>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</si>
  <si>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</si>
  <si>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</si>
  <si>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</si>
  <si>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</si>
  <si>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</si>
  <si>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</si>
  <si>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</si>
  <si>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</si>
  <si>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</si>
  <si>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</si>
  <si>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</si>
  <si>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</si>
  <si>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</si>
  <si>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</si>
  <si>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</si>
  <si>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</si>
  <si>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</si>
  <si>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</si>
  <si>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</si>
  <si>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</si>
  <si>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</si>
  <si>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</si>
  <si>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</si>
  <si>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</si>
  <si>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</si>
  <si>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</si>
  <si>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</si>
  <si>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</si>
  <si>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</si>
  <si>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</si>
  <si>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</si>
  <si>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</si>
  <si>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</si>
  <si>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</si>
  <si>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</si>
  <si>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</si>
  <si>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</si>
  <si>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</si>
  <si>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</si>
  <si>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</si>
  <si>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</si>
  <si>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</si>
  <si>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</si>
  <si>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</si>
  <si>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</si>
  <si>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</si>
  <si>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</si>
  <si>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</si>
  <si>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</si>
  <si>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</si>
  <si>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</si>
  <si>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</si>
  <si>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</si>
  <si>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</si>
  <si>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</si>
  <si>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</si>
  <si>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</si>
  <si>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</si>
  <si>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</si>
  <si>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</si>
  <si>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</si>
  <si>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</si>
  <si>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</si>
  <si>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</si>
  <si>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</si>
  <si>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</si>
  <si>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</si>
  <si>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</si>
  <si>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</si>
  <si>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</si>
  <si>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</si>
  <si>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</si>
  <si>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</si>
  <si>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</si>
  <si>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</si>
  <si>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</si>
  <si>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</si>
  <si>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</si>
  <si>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</si>
  <si>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</si>
  <si>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</si>
  <si>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</si>
  <si>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</si>
  <si>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</si>
  <si>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</si>
  <si>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</si>
  <si>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</si>
  <si>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</si>
  <si>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</si>
  <si>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</si>
  <si>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</si>
  <si>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</si>
  <si>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</si>
  <si>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</si>
  <si>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</si>
  <si>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</si>
  <si>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</si>
  <si>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</si>
  <si>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</si>
  <si>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</si>
  <si>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</si>
  <si>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</si>
  <si>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</si>
  <si>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</si>
  <si>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</si>
  <si>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</si>
  <si>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</si>
  <si>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</si>
  <si>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</si>
  <si>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</si>
  <si>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</si>
  <si>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</si>
  <si>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</si>
  <si>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</si>
  <si>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</si>
  <si>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</si>
  <si>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</si>
  <si>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</si>
  <si>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</si>
  <si>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</si>
  <si>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</si>
  <si>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</si>
  <si>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</si>
  <si>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</si>
  <si>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</si>
  <si>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</si>
  <si>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</si>
  <si>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</si>
  <si>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</si>
  <si>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</si>
  <si>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</si>
  <si>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</si>
  <si>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</si>
  <si>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</si>
  <si>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</si>
  <si>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</si>
  <si>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</si>
  <si>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</si>
  <si>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</si>
  <si>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</si>
  <si>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</si>
  <si>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</si>
  <si>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</si>
  <si>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</si>
  <si>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</si>
  <si>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</si>
  <si>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</si>
  <si>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</si>
  <si>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</si>
  <si>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</si>
  <si>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</si>
  <si>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</si>
  <si>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</si>
  <si>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</si>
  <si>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</si>
  <si>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</si>
  <si>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</si>
  <si>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</si>
  <si>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</si>
  <si>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</si>
  <si>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</si>
  <si>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</si>
  <si>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</si>
  <si>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</si>
  <si>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</si>
  <si>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</si>
  <si>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</si>
  <si>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</si>
  <si>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</si>
  <si>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</si>
  <si>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</si>
  <si>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</si>
  <si>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</si>
  <si>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</si>
  <si>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</si>
  <si>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</si>
  <si>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</si>
  <si>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</si>
  <si>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</si>
  <si>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</si>
  <si>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</si>
  <si>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</si>
  <si>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</si>
  <si>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</si>
  <si>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</si>
  <si>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</si>
  <si>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</si>
  <si>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</si>
  <si>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</si>
  <si>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</si>
  <si>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</si>
  <si>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</si>
  <si>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</si>
  <si>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</si>
  <si>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</si>
  <si>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</si>
  <si>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</si>
  <si>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</si>
  <si>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</si>
  <si>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</si>
  <si>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</si>
  <si>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</si>
  <si>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</si>
  <si>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</si>
  <si>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</si>
  <si>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</si>
  <si>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</si>
  <si>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</si>
  <si>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</si>
  <si>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</si>
  <si>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</si>
  <si>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</si>
  <si>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</si>
  <si>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</si>
  <si>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</si>
  <si>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</si>
  <si>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</si>
  <si>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</si>
  <si>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</si>
  <si>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</si>
  <si>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</si>
  <si>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</si>
  <si>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</si>
  <si>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</si>
  <si>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</si>
  <si>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</si>
  <si>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</si>
  <si>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</si>
  <si>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</si>
  <si>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</si>
  <si>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</si>
  <si>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</si>
  <si>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</si>
  <si>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</si>
  <si>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</si>
  <si>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</si>
  <si>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</si>
  <si>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</si>
  <si>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</si>
  <si>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</si>
  <si>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</si>
  <si>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</si>
  <si>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</si>
  <si>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</si>
  <si>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</si>
  <si>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</si>
  <si>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</si>
  <si>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</si>
  <si>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</si>
  <si>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</si>
  <si>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</si>
  <si>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</si>
  <si>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</si>
  <si>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</si>
  <si>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</si>
  <si>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</si>
  <si>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</si>
  <si>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</si>
  <si>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</si>
  <si>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</si>
  <si>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</si>
  <si>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</si>
  <si>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</si>
  <si>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</si>
  <si>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</si>
  <si>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</si>
  <si>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</si>
  <si>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</si>
  <si>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</si>
  <si>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</si>
  <si>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</si>
  <si>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</si>
  <si>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</si>
  <si>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</si>
  <si>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</si>
  <si>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</si>
  <si>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</si>
  <si>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</si>
  <si>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</si>
  <si>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</si>
  <si>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</si>
  <si>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</si>
  <si>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</si>
  <si>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</si>
  <si>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</si>
  <si>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</si>
  <si>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</si>
  <si>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</si>
  <si>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</si>
  <si>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</si>
  <si>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</si>
  <si>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</si>
  <si>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</si>
  <si>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</si>
  <si>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</si>
  <si>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</si>
  <si>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</si>
  <si>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</si>
  <si>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</si>
  <si>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</si>
  <si>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</si>
  <si>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</si>
  <si>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</si>
  <si>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</si>
  <si>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</si>
  <si>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</si>
  <si>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</si>
  <si>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</si>
  <si>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</si>
  <si>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</si>
  <si>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</si>
  <si>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</si>
  <si>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</si>
  <si>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</si>
  <si>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</si>
  <si>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</si>
  <si>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</si>
  <si>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</si>
  <si>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</si>
  <si>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</si>
  <si>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</si>
  <si>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</si>
  <si>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</si>
  <si>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</si>
  <si>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</si>
  <si>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</si>
  <si>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</si>
  <si>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</si>
  <si>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</si>
  <si>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</si>
  <si>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</si>
  <si>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</si>
  <si>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</si>
  <si>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</si>
  <si>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</si>
  <si>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</si>
  <si>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</si>
  <si>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</si>
  <si>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</si>
  <si>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</si>
  <si>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</si>
  <si>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</si>
  <si>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</si>
  <si>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</si>
  <si>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</si>
  <si>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</si>
  <si>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</si>
  <si>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</si>
  <si>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</si>
  <si>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</si>
  <si>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</si>
  <si>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</si>
  <si>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</si>
  <si>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</si>
  <si>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</si>
  <si>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</si>
  <si>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</si>
  <si>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</si>
  <si>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</si>
  <si>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</si>
  <si>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</si>
  <si>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</si>
  <si>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</si>
  <si>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</si>
  <si>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</si>
  <si>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</si>
  <si>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</si>
  <si>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</si>
  <si>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</si>
  <si>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</si>
  <si>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</si>
  <si>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</si>
  <si>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</si>
  <si>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</si>
  <si>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</si>
  <si>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</si>
  <si>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</si>
  <si>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</si>
  <si>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</si>
  <si>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</si>
  <si>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</si>
  <si>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</si>
  <si>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</si>
  <si>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</si>
  <si>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</si>
  <si>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</si>
  <si>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</si>
  <si>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</si>
  <si>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</si>
  <si>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</si>
  <si>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</si>
  <si>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</si>
  <si>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</si>
  <si>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</si>
  <si>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</si>
  <si>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</si>
  <si>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</si>
  <si>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</si>
  <si>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</si>
  <si>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</si>
  <si>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</si>
  <si>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</si>
  <si>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</si>
  <si>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</si>
  <si>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</si>
  <si>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</si>
  <si>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</si>
  <si>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</si>
  <si>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</si>
  <si>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</si>
  <si>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</si>
  <si>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</si>
  <si>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</si>
  <si>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</si>
  <si>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</si>
  <si>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</si>
  <si>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</si>
  <si>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</si>
  <si>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</si>
  <si>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</si>
  <si>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</si>
  <si>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</si>
  <si>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</si>
  <si>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</si>
  <si>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</si>
  <si>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</si>
  <si>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</si>
  <si>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</si>
  <si>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</si>
  <si>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</si>
  <si>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</si>
  <si>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</si>
  <si>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</si>
  <si>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</si>
  <si>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</si>
  <si>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</si>
  <si>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</si>
  <si>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</si>
  <si>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</si>
  <si>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</si>
  <si>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</si>
  <si>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</si>
  <si>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</si>
  <si>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</si>
  <si>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</si>
  <si>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</si>
  <si>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</si>
  <si>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</si>
  <si>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</si>
  <si>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</si>
  <si>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</si>
  <si>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</si>
  <si>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</si>
  <si>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</si>
  <si>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</si>
  <si>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</si>
  <si>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</si>
  <si>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</si>
  <si>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</si>
  <si>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</si>
  <si>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</si>
  <si>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</si>
  <si>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</si>
  <si>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</si>
  <si>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</si>
  <si>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</si>
  <si>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</si>
  <si>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</si>
  <si>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</si>
  <si>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</si>
  <si>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</si>
  <si>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</si>
  <si>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</si>
  <si>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</si>
  <si>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</si>
  <si>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</si>
  <si>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</si>
  <si>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</si>
  <si>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</si>
  <si>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</si>
  <si>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</si>
  <si>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</si>
  <si>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</si>
  <si>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</si>
  <si>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</si>
  <si>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</si>
  <si>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</si>
  <si>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</si>
  <si>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</si>
  <si>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</si>
  <si>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</si>
  <si>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</si>
  <si>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</si>
  <si>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</si>
  <si>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</si>
  <si>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</si>
  <si>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</si>
  <si>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</si>
  <si>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</si>
  <si>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</si>
  <si>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</si>
  <si>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</si>
  <si>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</si>
  <si>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</si>
  <si>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</si>
  <si>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</si>
  <si>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</si>
  <si>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</si>
  <si>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</si>
  <si>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</si>
  <si>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</si>
  <si>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</si>
  <si>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</si>
  <si>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</si>
  <si>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</si>
  <si>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</si>
  <si>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</si>
  <si>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</si>
  <si>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</si>
  <si>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</si>
  <si>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</si>
  <si>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</si>
  <si>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</si>
  <si>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</si>
  <si>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</si>
  <si>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</si>
  <si>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</si>
  <si>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</si>
  <si>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</si>
  <si>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</si>
  <si>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</si>
  <si>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</si>
  <si>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</si>
  <si>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</si>
  <si>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</si>
  <si>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</si>
  <si>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</si>
  <si>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</si>
  <si>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</si>
  <si>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</si>
  <si>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</si>
  <si>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</si>
  <si>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</si>
  <si>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</si>
  <si>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</si>
  <si>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</si>
  <si>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</si>
  <si>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</si>
  <si>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</si>
  <si>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</si>
  <si>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</si>
  <si>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</si>
  <si>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</si>
  <si>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</si>
  <si>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</si>
  <si>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</si>
  <si>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</si>
  <si>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</si>
  <si>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</si>
  <si>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</si>
  <si>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</si>
  <si>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</si>
  <si>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</si>
  <si>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</si>
  <si>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</si>
  <si>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</si>
  <si>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</si>
  <si>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</si>
  <si>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</si>
  <si>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</si>
  <si>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</si>
  <si>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</si>
  <si>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</si>
  <si>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</si>
  <si>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</si>
  <si>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</si>
  <si>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</si>
  <si>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</si>
  <si>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</si>
  <si>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</si>
  <si>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</si>
  <si>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</si>
  <si>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</si>
  <si>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</si>
  <si>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</si>
  <si>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</si>
  <si>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</si>
  <si>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</si>
  <si>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</si>
  <si>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</si>
  <si>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</si>
  <si>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</si>
  <si>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</si>
  <si>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</si>
  <si>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</si>
  <si>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</si>
  <si>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</si>
  <si>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</si>
  <si>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</si>
  <si>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</si>
  <si>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</si>
  <si>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</si>
  <si>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</si>
  <si>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</si>
  <si>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</si>
  <si>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</si>
  <si>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</si>
  <si>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</si>
  <si>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</si>
  <si>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</si>
  <si>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</si>
  <si>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</si>
  <si>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</si>
  <si>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</si>
  <si>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</si>
  <si>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</si>
  <si>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</si>
  <si>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</si>
  <si>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</si>
  <si>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</si>
  <si>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</si>
  <si>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</si>
  <si>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</si>
  <si>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</si>
  <si>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</si>
  <si>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</si>
  <si>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</si>
  <si>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</si>
  <si>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</si>
  <si>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</si>
  <si>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</si>
  <si>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</si>
  <si>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</si>
  <si>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</si>
  <si>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</si>
  <si>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</si>
  <si>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</si>
  <si>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</si>
  <si>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</si>
  <si>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</si>
  <si>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</si>
  <si>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</si>
  <si>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</si>
  <si>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</si>
  <si>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</si>
  <si>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</si>
  <si>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</si>
  <si>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</si>
  <si>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</si>
  <si>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</si>
  <si>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</si>
  <si>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</si>
  <si>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</si>
  <si>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</si>
  <si>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</si>
  <si>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</si>
  <si>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</si>
  <si>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</si>
  <si>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</si>
  <si>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</si>
  <si>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</si>
  <si>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</si>
  <si>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</si>
  <si>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</si>
  <si>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</si>
  <si>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</si>
  <si>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</si>
  <si>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</si>
  <si>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</si>
  <si>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</si>
  <si>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</si>
  <si>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</si>
  <si>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</si>
  <si>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</si>
  <si>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</si>
  <si>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</si>
  <si>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</si>
  <si>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</si>
  <si>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</si>
  <si>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</si>
  <si>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</si>
  <si>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</si>
  <si>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</si>
  <si>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</si>
  <si>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</si>
  <si>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</si>
  <si>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</si>
  <si>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</si>
  <si>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</si>
  <si>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</si>
  <si>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</si>
  <si>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</si>
  <si>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</si>
  <si>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</si>
  <si>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</si>
  <si>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</si>
  <si>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</si>
  <si>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</si>
  <si>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</si>
  <si>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</si>
  <si>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</si>
  <si>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</si>
  <si>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</si>
  <si>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</si>
  <si>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</si>
  <si>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</si>
  <si>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</si>
  <si>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</si>
  <si>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</si>
  <si>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</si>
  <si>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</si>
  <si>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</si>
  <si>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</si>
  <si>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</si>
  <si>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</si>
  <si>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</si>
  <si>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</si>
  <si>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</si>
  <si>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</si>
  <si>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</si>
  <si>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</si>
  <si>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</si>
  <si>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</si>
  <si>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</si>
  <si>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</si>
  <si>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</si>
  <si>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</si>
  <si>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</si>
  <si>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</si>
  <si>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</si>
  <si>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</si>
  <si>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</si>
  <si>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</si>
  <si>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</si>
  <si>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</si>
  <si>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</si>
  <si>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</si>
  <si>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</si>
  <si>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</si>
  <si>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</si>
  <si>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</si>
  <si>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</si>
  <si>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</si>
  <si>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</si>
  <si>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</si>
  <si>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</si>
  <si>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</si>
  <si>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</si>
  <si>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</si>
  <si>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</si>
  <si>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</si>
  <si>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</si>
  <si>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</si>
  <si>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</si>
  <si>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</si>
  <si>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</si>
  <si>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</si>
  <si>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</si>
  <si>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</si>
  <si>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</si>
  <si>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</si>
  <si>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</si>
  <si>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</si>
  <si>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</si>
  <si>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</si>
  <si>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</si>
  <si>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</si>
  <si>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</si>
  <si>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</si>
  <si>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</si>
  <si>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</si>
  <si>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</si>
  <si>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</si>
  <si>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</si>
  <si>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</si>
  <si>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</si>
  <si>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</si>
  <si>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</si>
  <si>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</si>
  <si>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</si>
  <si>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</si>
  <si>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</si>
  <si>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</si>
  <si>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</si>
  <si>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</si>
  <si>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</si>
  <si>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</si>
  <si>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</si>
  <si>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</si>
  <si>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</si>
  <si>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</si>
  <si>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</si>
  <si>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</si>
  <si>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</si>
  <si>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</si>
  <si>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</si>
  <si>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</si>
  <si>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</si>
  <si>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</si>
  <si>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</si>
  <si>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</si>
  <si>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</si>
  <si>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</si>
  <si>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</si>
  <si>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</si>
  <si>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</si>
  <si>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</si>
  <si>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</si>
  <si>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</si>
  <si>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</si>
  <si>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</si>
  <si>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</si>
  <si>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</si>
  <si>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</si>
  <si>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</si>
  <si>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</si>
  <si>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</si>
  <si>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</si>
  <si>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</si>
  <si>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</si>
  <si>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</si>
  <si>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</si>
  <si>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</si>
  <si>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</si>
  <si>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</si>
  <si>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</si>
  <si>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</si>
  <si>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</si>
  <si>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</si>
  <si>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</si>
  <si>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</si>
  <si>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</si>
  <si>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</si>
  <si>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</si>
  <si>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</si>
  <si>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</si>
  <si>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</si>
  <si>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</si>
  <si>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</si>
  <si>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</si>
  <si>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</si>
  <si>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</si>
  <si>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</si>
  <si>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</si>
  <si>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</si>
  <si>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</si>
  <si>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</si>
  <si>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</si>
  <si>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</si>
  <si>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</si>
  <si>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</si>
  <si>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</si>
  <si>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</si>
  <si>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</si>
  <si>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</si>
  <si>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</si>
  <si>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</si>
  <si>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</si>
  <si>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</si>
  <si>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</si>
  <si>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</si>
  <si>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</si>
  <si>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</si>
  <si>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</si>
  <si>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</si>
  <si>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</si>
  <si>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</si>
  <si>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</si>
  <si>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</si>
  <si>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</si>
  <si>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</si>
  <si>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</si>
  <si>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</si>
  <si>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</si>
  <si>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</si>
  <si>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</si>
  <si>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</si>
  <si>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</si>
  <si>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</si>
  <si>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</si>
  <si>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</si>
  <si>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</si>
  <si>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</si>
  <si>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</si>
  <si>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</si>
  <si>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</si>
  <si>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</si>
  <si>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</si>
  <si>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</si>
  <si>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</si>
  <si>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</si>
  <si>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</si>
  <si>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</si>
  <si>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</si>
  <si>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</si>
  <si>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</si>
  <si>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</si>
  <si>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</si>
  <si>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</si>
  <si>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</si>
  <si>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</si>
  <si>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</si>
  <si>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</si>
  <si>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</si>
  <si>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</si>
  <si>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</si>
  <si>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</si>
  <si>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</si>
  <si>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</si>
  <si>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</si>
  <si>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</si>
  <si>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</si>
  <si>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</si>
  <si>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</si>
  <si>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</si>
  <si>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</si>
  <si>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</si>
  <si>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</si>
  <si>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</si>
  <si>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</si>
  <si>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</si>
  <si>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</si>
  <si>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</si>
  <si>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</si>
  <si>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</si>
  <si>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</si>
  <si>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</si>
  <si>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</si>
  <si>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</si>
  <si>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</si>
  <si>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</si>
  <si>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</si>
  <si>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</si>
  <si>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</si>
  <si>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</si>
  <si>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</si>
  <si>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</si>
  <si>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</si>
  <si>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</si>
  <si>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</si>
  <si>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</si>
  <si>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</si>
  <si>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</si>
  <si>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</si>
  <si>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</si>
  <si>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</si>
  <si>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</si>
  <si>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</si>
  <si>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</si>
  <si>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</si>
  <si>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</si>
  <si>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</si>
  <si>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</si>
  <si>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</si>
  <si>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</si>
  <si>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</si>
  <si>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</si>
  <si>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</si>
  <si>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</si>
  <si>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</si>
  <si>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</si>
  <si>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</si>
  <si>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</si>
  <si>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</si>
  <si>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</si>
  <si>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</si>
  <si>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</si>
  <si>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</si>
  <si>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</si>
  <si>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</si>
  <si>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</si>
  <si>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</si>
  <si>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</si>
  <si>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</si>
  <si>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</si>
  <si>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</si>
  <si>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</si>
  <si>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</si>
  <si>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</si>
  <si>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</si>
  <si>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</si>
  <si>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</si>
  <si>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</si>
  <si>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</si>
  <si>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</si>
  <si>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</si>
  <si>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</si>
  <si>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</si>
  <si>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</si>
  <si>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</si>
  <si>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</si>
  <si>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</si>
  <si>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</si>
  <si>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</si>
  <si>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</si>
  <si>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</si>
  <si>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</si>
  <si>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</si>
  <si>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</si>
  <si>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</si>
  <si>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</si>
  <si>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</si>
  <si>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</si>
  <si>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</si>
  <si>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</si>
  <si>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</si>
  <si>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</si>
  <si>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</si>
  <si>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</si>
  <si>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</si>
  <si>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</si>
  <si>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</si>
  <si>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</si>
  <si>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</si>
  <si>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</si>
  <si>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</si>
  <si>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</si>
  <si>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</si>
  <si>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</si>
  <si>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</si>
  <si>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</si>
  <si>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</si>
  <si>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</si>
  <si>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</si>
  <si>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</si>
  <si>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</si>
  <si>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</si>
  <si>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</si>
  <si>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</si>
  <si>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</si>
  <si>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</si>
  <si>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</si>
  <si>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</si>
  <si>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</si>
  <si>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</si>
  <si>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</si>
  <si>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</si>
  <si>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</si>
  <si>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</si>
  <si>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</si>
  <si>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</si>
  <si>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</si>
  <si>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</si>
  <si>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</si>
  <si>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</si>
  <si>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</si>
  <si>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</si>
  <si>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</si>
  <si>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</si>
  <si>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</si>
  <si>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</si>
  <si>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</si>
  <si>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</si>
  <si>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</si>
  <si>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</si>
  <si>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</si>
  <si>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</si>
  <si>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</si>
  <si>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</si>
  <si>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</si>
  <si>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</si>
  <si>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</si>
  <si>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</si>
  <si>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</si>
  <si>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</si>
  <si>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</si>
  <si>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</si>
  <si>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</si>
  <si>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</si>
  <si>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</si>
  <si>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</si>
  <si>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</si>
  <si>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</si>
  <si>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</si>
  <si>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</si>
  <si>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</si>
  <si>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</si>
  <si>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</si>
  <si>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</si>
  <si>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</si>
  <si>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</si>
  <si>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</si>
  <si>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</si>
  <si>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</si>
  <si>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</si>
  <si>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</si>
  <si>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</si>
  <si>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</si>
  <si>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</si>
  <si>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</si>
  <si>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</si>
  <si>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</si>
  <si>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</si>
  <si>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</si>
  <si>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</si>
  <si>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</si>
  <si>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</si>
  <si>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</si>
  <si>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</si>
  <si>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</si>
  <si>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</si>
  <si>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</si>
  <si>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</si>
  <si>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</si>
  <si>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</si>
  <si>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</si>
  <si>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</si>
  <si>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</si>
  <si>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</si>
  <si>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</si>
  <si>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</si>
  <si>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</si>
  <si>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</si>
  <si>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</si>
  <si>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</si>
  <si>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</si>
  <si>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</si>
  <si>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</si>
  <si>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</si>
  <si>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</si>
  <si>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</si>
  <si>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</si>
  <si>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</si>
  <si>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</si>
  <si>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</si>
  <si>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</si>
  <si>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</si>
  <si>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</si>
  <si>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</si>
  <si>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</si>
  <si>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</si>
  <si>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</si>
  <si>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</si>
  <si>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</si>
  <si>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</si>
  <si>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</si>
  <si>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</si>
  <si>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</si>
  <si>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</si>
  <si>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</si>
  <si>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</si>
  <si>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</si>
  <si>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</si>
  <si>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</si>
  <si>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</si>
  <si>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</si>
  <si>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</si>
  <si>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</si>
  <si>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</si>
  <si>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</si>
  <si>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</si>
  <si>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</si>
  <si>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</si>
  <si>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</si>
  <si>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</si>
  <si>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</si>
  <si>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</si>
  <si>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</si>
  <si>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</si>
  <si>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</si>
  <si>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</si>
  <si>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</si>
  <si>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</si>
  <si>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</si>
  <si>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</si>
  <si>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</si>
  <si>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</si>
  <si>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</si>
  <si>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</si>
  <si>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</si>
  <si>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</si>
  <si>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</si>
  <si>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</si>
  <si>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</si>
  <si>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</si>
  <si>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</si>
  <si>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</si>
  <si>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</si>
  <si>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</si>
  <si>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</si>
  <si>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</si>
  <si>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</si>
  <si>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</si>
  <si>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</si>
  <si>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</si>
  <si>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</si>
  <si>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</si>
  <si>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</si>
  <si>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</si>
  <si>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</si>
  <si>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</si>
  <si>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</si>
  <si>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</si>
  <si>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</si>
  <si>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</si>
  <si>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</si>
  <si>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</si>
  <si>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</si>
  <si>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</si>
  <si>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</si>
  <si>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</si>
  <si>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</si>
  <si>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</si>
  <si>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</si>
  <si>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</si>
  <si>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</si>
  <si>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</si>
  <si>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</si>
  <si>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</si>
  <si>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</si>
  <si>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</si>
  <si>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</si>
  <si>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</si>
  <si>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</si>
  <si>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</si>
  <si>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</si>
  <si>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</si>
  <si>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</si>
  <si>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</si>
  <si>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</si>
  <si>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</si>
  <si>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</si>
  <si>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</si>
  <si>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</si>
  <si>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</si>
  <si>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</si>
  <si>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</si>
  <si>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</si>
  <si>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</si>
  <si>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</si>
  <si>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</si>
  <si>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</si>
  <si>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</si>
  <si>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</si>
  <si>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</si>
  <si>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</si>
  <si>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</si>
  <si>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</si>
  <si>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</si>
  <si>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</si>
  <si>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</si>
  <si>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</si>
  <si>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</si>
  <si>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</si>
  <si>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</si>
  <si>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</si>
  <si>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</si>
  <si>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</si>
  <si>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</si>
  <si>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</si>
  <si>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</si>
  <si>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</si>
  <si>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</si>
  <si>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</si>
  <si>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</si>
  <si>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</si>
  <si>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</si>
  <si>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</si>
  <si>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</si>
  <si>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</si>
  <si>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</si>
  <si>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</si>
  <si>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</si>
  <si>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</si>
  <si>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</si>
  <si>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</si>
  <si>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</si>
  <si>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</si>
  <si>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</si>
  <si>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</si>
  <si>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</si>
  <si>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</si>
  <si>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</si>
  <si>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</si>
  <si>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</si>
  <si>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</si>
  <si>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</si>
  <si>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</si>
  <si>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</si>
  <si>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</si>
  <si>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</si>
  <si>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</si>
  <si>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</si>
  <si>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</si>
  <si>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</si>
  <si>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</si>
  <si>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</si>
  <si>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</si>
  <si>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</si>
  <si>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</si>
  <si>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</si>
  <si>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</si>
  <si>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</si>
  <si>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</si>
  <si>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</si>
  <si>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</si>
  <si>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</si>
  <si>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</si>
  <si>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</si>
  <si>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</si>
  <si>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</si>
  <si>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</si>
  <si>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</si>
  <si>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</si>
  <si>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</si>
  <si>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</si>
  <si>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</si>
  <si>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</si>
  <si>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</si>
  <si>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</si>
  <si>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</si>
  <si>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</si>
  <si>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</si>
  <si>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</si>
  <si>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</si>
  <si>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</si>
  <si>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</si>
  <si>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</si>
  <si>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</si>
  <si>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</si>
  <si>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</si>
  <si>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</si>
  <si>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</si>
  <si>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</si>
  <si>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</si>
  <si>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</si>
  <si>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</si>
  <si>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</si>
  <si>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</si>
  <si>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</si>
  <si>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</si>
  <si>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</si>
  <si>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</si>
  <si>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</si>
  <si>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</si>
  <si>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</si>
  <si>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</si>
  <si>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</si>
  <si>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</si>
  <si>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</si>
  <si>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</si>
  <si>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</si>
  <si>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</si>
  <si>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</si>
  <si>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</si>
  <si>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</si>
  <si>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</si>
  <si>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</si>
  <si>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</si>
  <si>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</si>
  <si>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</si>
  <si>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</si>
  <si>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</si>
  <si>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</si>
  <si>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</si>
  <si>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</si>
  <si>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</si>
  <si>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</si>
  <si>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</si>
  <si>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</si>
  <si>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</si>
  <si>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</si>
  <si>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</si>
  <si>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</si>
  <si>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</si>
  <si>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</si>
  <si>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</si>
  <si>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</si>
  <si>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</si>
  <si>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</si>
  <si>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</si>
  <si>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</si>
  <si>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</si>
  <si>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</si>
  <si>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</si>
  <si>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</si>
  <si>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</si>
  <si>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</si>
  <si>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</si>
  <si>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</si>
  <si>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</si>
  <si>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</si>
  <si>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</si>
  <si>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</si>
  <si>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</si>
  <si>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</si>
  <si>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</si>
  <si>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</si>
  <si>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</si>
  <si>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</si>
  <si>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</si>
  <si>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</si>
  <si>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</si>
  <si>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</si>
  <si>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</si>
  <si>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</si>
  <si>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</si>
  <si>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</si>
  <si>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</si>
  <si>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</si>
  <si>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</si>
  <si>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</si>
  <si>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</si>
  <si>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</si>
  <si>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</si>
  <si>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</si>
  <si>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</si>
  <si>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</si>
  <si>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</si>
  <si>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</si>
  <si>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</si>
  <si>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</si>
  <si>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</si>
  <si>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</si>
  <si>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</si>
  <si>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</si>
  <si>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</si>
  <si>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</si>
  <si>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</si>
  <si>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</si>
  <si>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</si>
  <si>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</si>
  <si>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</si>
  <si>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</si>
  <si>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</si>
  <si>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</si>
  <si>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</si>
  <si>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</si>
  <si>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</si>
  <si>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</si>
  <si>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</si>
  <si>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</si>
  <si>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</si>
  <si>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</si>
  <si>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</si>
  <si>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</si>
  <si>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</si>
  <si>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</si>
  <si>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</si>
  <si>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</si>
  <si>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</si>
  <si>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</si>
  <si>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</si>
  <si>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</si>
  <si>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</si>
  <si>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</si>
  <si>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</si>
  <si>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</si>
  <si>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</si>
  <si>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</si>
  <si>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</si>
  <si>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</si>
  <si>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</si>
  <si>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</si>
  <si>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</si>
  <si>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</si>
  <si>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</si>
  <si>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</si>
  <si>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</si>
  <si>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</si>
  <si>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</si>
  <si>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</si>
  <si>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</si>
  <si>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</si>
  <si>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</si>
  <si>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</si>
  <si>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</si>
  <si>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</si>
  <si>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</si>
  <si>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</si>
  <si>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</si>
  <si>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</si>
  <si>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</si>
  <si>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</si>
  <si>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</si>
  <si>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</si>
  <si>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</si>
  <si>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</si>
  <si>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</si>
  <si>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</si>
  <si>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</si>
  <si>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</si>
  <si>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</si>
  <si>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</si>
  <si>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</si>
  <si>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</si>
  <si>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</si>
  <si>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</si>
  <si>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</si>
  <si>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</si>
  <si>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</si>
  <si>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</si>
  <si>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</si>
  <si>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</si>
  <si>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</si>
  <si>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</si>
  <si>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</si>
  <si>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</si>
  <si>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</si>
  <si>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</si>
  <si>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</si>
  <si>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</si>
  <si>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</si>
  <si>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</si>
  <si>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</si>
  <si>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</si>
  <si>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</si>
  <si>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</si>
  <si>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</si>
  <si>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</si>
  <si>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</si>
  <si>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</si>
  <si>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</si>
  <si>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</si>
  <si>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</si>
  <si>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</si>
  <si>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</si>
  <si>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</si>
  <si>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</si>
  <si>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</si>
  <si>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</si>
  <si>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</si>
  <si>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</si>
  <si>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</si>
  <si>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</si>
  <si>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</si>
  <si>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</si>
  <si>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</si>
  <si>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</si>
  <si>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</si>
  <si>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</si>
  <si>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</si>
  <si>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</si>
  <si>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</si>
  <si>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</si>
  <si>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</si>
  <si>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</si>
  <si>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</si>
  <si>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</si>
  <si>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</si>
  <si>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</si>
  <si>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</si>
  <si>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</si>
  <si>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</si>
  <si>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</si>
  <si>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</si>
  <si>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</si>
  <si>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</si>
  <si>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</si>
  <si>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</si>
  <si>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</si>
  <si>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</si>
  <si>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</si>
  <si>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</si>
  <si>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</si>
  <si>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</si>
  <si>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</si>
  <si>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</si>
  <si>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</si>
  <si>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</si>
  <si>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</si>
  <si>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</si>
  <si>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</si>
  <si>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</si>
  <si>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</si>
  <si>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</si>
  <si>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</si>
  <si>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</si>
  <si>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</si>
  <si>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</si>
  <si>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</si>
  <si>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</si>
  <si>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</si>
  <si>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</si>
  <si>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</si>
  <si>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</si>
  <si>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</si>
  <si>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</si>
  <si>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</si>
  <si>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</si>
  <si>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</si>
  <si>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</si>
  <si>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</si>
  <si>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</si>
  <si>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</si>
  <si>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</si>
  <si>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</si>
  <si>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</si>
  <si>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</si>
  <si>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</si>
  <si>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</si>
  <si>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</si>
  <si>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</si>
  <si>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</si>
  <si>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</si>
  <si>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</si>
  <si>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</si>
  <si>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</si>
  <si>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</si>
  <si>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</si>
  <si>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</si>
  <si>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</si>
  <si>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</si>
  <si>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</si>
  <si>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</si>
  <si>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</si>
  <si>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</si>
  <si>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</si>
  <si>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</si>
  <si>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</si>
  <si>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</si>
  <si>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</si>
  <si>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</si>
  <si>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</si>
  <si>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</si>
  <si>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</si>
  <si>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</si>
  <si>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</si>
  <si>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</si>
  <si>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</si>
  <si>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</si>
  <si>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</si>
  <si>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</si>
  <si>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</si>
  <si>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</si>
  <si>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</si>
  <si>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</si>
  <si>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</si>
  <si>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</si>
  <si>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</si>
  <si>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</si>
  <si>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</si>
  <si>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</si>
  <si>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</si>
  <si>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</si>
  <si>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</si>
  <si>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</si>
  <si>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</si>
  <si>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</si>
  <si>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</si>
  <si>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</si>
  <si>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</si>
  <si>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</si>
  <si>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</si>
  <si>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</si>
  <si>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</si>
  <si>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</si>
  <si>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</si>
  <si>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</si>
  <si>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</si>
  <si>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</si>
  <si>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</si>
  <si>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</si>
  <si>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</si>
  <si>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</si>
  <si>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</si>
  <si>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</si>
  <si>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</si>
  <si>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</si>
  <si>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</si>
  <si>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</si>
  <si>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</si>
  <si>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</si>
  <si>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</si>
  <si>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</si>
  <si>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</si>
  <si>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</si>
  <si>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</si>
  <si>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</si>
  <si>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</si>
  <si>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</si>
  <si>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</si>
  <si>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</si>
  <si>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</si>
  <si>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</si>
  <si>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</si>
  <si>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</si>
  <si>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</si>
  <si>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</si>
  <si>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</si>
  <si>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</si>
  <si>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</si>
  <si>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</si>
  <si>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</si>
  <si>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</si>
  <si>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</si>
  <si>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</si>
  <si>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</si>
  <si>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</si>
  <si>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</si>
  <si>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</si>
  <si>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</si>
  <si>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</si>
  <si>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</si>
  <si>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</si>
  <si>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</si>
  <si>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</si>
  <si>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</si>
  <si>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</si>
  <si>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</si>
  <si>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</si>
  <si>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</si>
  <si>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</si>
  <si>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</si>
  <si>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</si>
  <si>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</si>
  <si>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</si>
  <si>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</si>
  <si>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</si>
  <si>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</si>
  <si>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</si>
  <si>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</si>
  <si>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</si>
  <si>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</si>
  <si>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</si>
  <si>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</si>
  <si>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</si>
  <si>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</si>
  <si>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</si>
  <si>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</si>
  <si>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</si>
  <si>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</si>
  <si>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</si>
  <si>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</si>
  <si>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</si>
  <si>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</si>
  <si>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</si>
  <si>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</si>
  <si>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</si>
  <si>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</si>
  <si>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</si>
  <si>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</si>
  <si>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</si>
  <si>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</si>
  <si>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</si>
  <si>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</si>
  <si>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</si>
  <si>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</si>
  <si>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</si>
  <si>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</si>
  <si>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</si>
  <si>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</si>
  <si>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</si>
  <si>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</si>
  <si>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</si>
  <si>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</si>
  <si>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</si>
  <si>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</si>
  <si>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</si>
  <si>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</si>
  <si>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</si>
  <si>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</si>
  <si>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</si>
  <si>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</si>
  <si>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</si>
  <si>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</si>
  <si>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</si>
  <si>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</si>
  <si>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</si>
  <si>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</si>
  <si>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</si>
  <si>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</si>
  <si>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</si>
  <si>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</si>
  <si>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</si>
  <si>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</si>
  <si>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</si>
  <si>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</si>
  <si>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</si>
  <si>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</si>
  <si>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</si>
  <si>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</si>
  <si>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</si>
  <si>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</si>
  <si>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</si>
  <si>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</si>
  <si>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</si>
  <si>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</si>
  <si>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</si>
  <si>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</si>
  <si>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</si>
  <si>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</si>
  <si>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</si>
  <si>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</si>
  <si>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</si>
  <si>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</si>
  <si>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</si>
  <si>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</si>
  <si>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</si>
  <si>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</si>
  <si>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</si>
  <si>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</si>
  <si>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</si>
  <si>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</si>
  <si>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</si>
  <si>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</si>
  <si>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</si>
  <si>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</si>
  <si>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</si>
  <si>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</si>
  <si>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</si>
  <si>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</si>
  <si>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</si>
  <si>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</si>
  <si>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</si>
  <si>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</si>
  <si>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</si>
  <si>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</si>
  <si>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</si>
  <si>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</si>
  <si>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</si>
  <si>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</si>
  <si>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</si>
  <si>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</si>
  <si>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</si>
  <si>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</si>
  <si>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</si>
  <si>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</si>
  <si>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</si>
  <si>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</si>
  <si>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</si>
  <si>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</si>
  <si>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</si>
  <si>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</si>
  <si>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</si>
  <si>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</si>
  <si>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</si>
  <si>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</si>
  <si>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</si>
  <si>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</si>
  <si>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</si>
  <si>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</si>
  <si>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</si>
  <si>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</si>
  <si>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</si>
  <si>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</si>
  <si>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</si>
  <si>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</si>
  <si>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</si>
  <si>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</si>
  <si>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</si>
  <si>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</si>
  <si>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</si>
  <si>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</si>
  <si>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</si>
  <si>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</si>
  <si>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</si>
  <si>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</si>
  <si>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</si>
  <si>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</si>
  <si>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</si>
  <si>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</si>
  <si>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</si>
  <si>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</si>
  <si>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</si>
  <si>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</si>
  <si>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</si>
  <si>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</si>
  <si>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</si>
  <si>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</si>
  <si>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</si>
  <si>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</si>
  <si>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</si>
  <si>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</si>
  <si>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</si>
  <si>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</si>
  <si>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</si>
  <si>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</si>
  <si>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</si>
  <si>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</si>
  <si>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</si>
  <si>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</si>
  <si>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</si>
  <si>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</si>
  <si>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</si>
  <si>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</si>
  <si>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</si>
  <si>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</si>
  <si>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</si>
  <si>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</si>
  <si>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</si>
  <si>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</si>
  <si>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</si>
  <si>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</si>
  <si>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</si>
  <si>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</si>
  <si>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</si>
  <si>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</si>
  <si>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</si>
  <si>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</si>
  <si>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</si>
  <si>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</si>
  <si>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</si>
  <si>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</si>
  <si>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</si>
  <si>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</si>
  <si>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</si>
  <si>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</si>
  <si>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</si>
  <si>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</si>
  <si>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</si>
  <si>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</si>
  <si>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</si>
  <si>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</si>
  <si>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</si>
  <si>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</si>
  <si>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</si>
  <si>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</si>
  <si>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</si>
  <si>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</si>
  <si>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</si>
  <si>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</si>
  <si>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</si>
  <si>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</si>
  <si>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</si>
  <si>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</si>
  <si>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</si>
  <si>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</si>
  <si>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</si>
  <si>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</si>
  <si>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</si>
  <si>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</si>
  <si>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</si>
  <si>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</si>
  <si>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</si>
  <si>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</si>
  <si>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</si>
  <si>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</si>
  <si>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</si>
  <si>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</si>
  <si>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</si>
  <si>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</si>
  <si>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</si>
  <si>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</si>
  <si>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</si>
  <si>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</si>
  <si>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</si>
  <si>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</si>
  <si>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</si>
  <si>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</si>
  <si>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</si>
  <si>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</si>
  <si>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</si>
  <si>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</si>
  <si>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</si>
  <si>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</si>
  <si>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</si>
  <si>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</si>
  <si>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</si>
  <si>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</si>
  <si>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</si>
  <si>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</si>
  <si>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</si>
  <si>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</si>
  <si>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</si>
  <si>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</si>
  <si>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</si>
  <si>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</si>
  <si>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</si>
  <si>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</si>
  <si>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</si>
  <si>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</si>
  <si>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</si>
  <si>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</si>
  <si>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</si>
  <si>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</si>
  <si>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</si>
  <si>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</si>
  <si>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</si>
  <si>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</si>
  <si>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</si>
  <si>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</si>
  <si>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</si>
  <si>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</si>
  <si>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</si>
  <si>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</si>
  <si>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</si>
  <si>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</si>
  <si>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</si>
  <si>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</si>
  <si>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</si>
  <si>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</si>
  <si>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</si>
  <si>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</si>
  <si>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</si>
  <si>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</si>
  <si>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</si>
  <si>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</si>
  <si>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</si>
  <si>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</si>
  <si>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</si>
  <si>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</si>
  <si>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</si>
  <si>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</si>
  <si>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</si>
  <si>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</si>
  <si>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</si>
  <si>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</si>
  <si>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</si>
  <si>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</si>
  <si>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</si>
  <si>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</si>
  <si>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</si>
  <si>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</si>
  <si>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</si>
  <si>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</si>
  <si>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</si>
  <si>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</si>
  <si>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</si>
  <si>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</si>
  <si>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</si>
  <si>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</si>
  <si>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</si>
  <si>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</si>
  <si>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</si>
  <si>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</si>
  <si>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</si>
  <si>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</si>
  <si>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</si>
  <si>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</si>
  <si>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</si>
  <si>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</si>
  <si>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</si>
  <si>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</si>
  <si>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</si>
  <si>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</si>
  <si>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</si>
  <si>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</si>
  <si>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</si>
  <si>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</si>
  <si>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</si>
  <si>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</si>
  <si>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</si>
  <si>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</si>
  <si>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</si>
  <si>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</si>
  <si>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</si>
  <si>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</si>
  <si>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</si>
  <si>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</si>
  <si>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</si>
  <si>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</si>
  <si>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</si>
  <si>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</si>
  <si>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</si>
  <si>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</si>
  <si>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</si>
  <si>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</si>
  <si>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</si>
  <si>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</si>
  <si>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</si>
  <si>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</si>
  <si>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</si>
  <si>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</si>
  <si>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</si>
  <si>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</si>
  <si>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</si>
  <si>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</si>
  <si>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</si>
  <si>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</si>
  <si>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</si>
  <si>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</si>
  <si>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</si>
  <si>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</si>
  <si>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</si>
  <si>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</si>
  <si>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</si>
  <si>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</si>
  <si>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</si>
  <si>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</si>
  <si>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</si>
  <si>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</si>
  <si>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</si>
  <si>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</si>
  <si>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</si>
  <si>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</si>
  <si>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</si>
  <si>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</si>
  <si>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</si>
  <si>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</si>
  <si>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</si>
  <si>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</si>
  <si>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</si>
  <si>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</si>
  <si>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</si>
  <si>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</si>
  <si>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</si>
  <si>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</si>
  <si>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</si>
  <si>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</si>
  <si>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</si>
  <si>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</si>
  <si>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</si>
  <si>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</si>
  <si>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</si>
  <si>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</si>
  <si>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</si>
  <si>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</si>
  <si>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</si>
  <si>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</si>
  <si>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</si>
  <si>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</si>
  <si>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</si>
  <si>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</si>
  <si>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</si>
  <si>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</si>
  <si>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</si>
  <si>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</si>
  <si>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</si>
  <si>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</si>
  <si>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</si>
  <si>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</si>
  <si>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</si>
  <si>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</si>
  <si>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</si>
  <si>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</si>
  <si>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</si>
  <si>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</si>
  <si>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</si>
  <si>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</si>
  <si>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</si>
  <si>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</si>
  <si>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</si>
  <si>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</si>
  <si>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</si>
  <si>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</si>
  <si>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</si>
  <si>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</si>
  <si>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</si>
  <si>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</si>
  <si>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</si>
  <si>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</si>
  <si>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</si>
  <si>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</si>
  <si>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</si>
  <si>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</si>
  <si>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</si>
  <si>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</si>
  <si>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</si>
  <si>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</si>
  <si>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</si>
  <si>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</si>
  <si>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</si>
  <si>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</si>
  <si>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</si>
  <si>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</si>
  <si>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</si>
  <si>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</si>
  <si>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</si>
  <si>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</si>
  <si>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</si>
  <si>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</si>
  <si>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</si>
  <si>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</si>
  <si>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</si>
  <si>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</si>
  <si>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</si>
  <si>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</si>
  <si>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</si>
  <si>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</si>
  <si>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</si>
  <si>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</si>
  <si>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</si>
  <si>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</si>
  <si>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</si>
  <si>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</si>
  <si>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</si>
  <si>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</si>
  <si>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</si>
  <si>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</si>
  <si>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</si>
  <si>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</si>
  <si>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</si>
  <si>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</si>
  <si>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</si>
  <si>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</si>
  <si>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</si>
  <si>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</si>
  <si>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</si>
  <si>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</si>
  <si>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</si>
  <si>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</si>
  <si>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</si>
  <si>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</si>
  <si>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</si>
  <si>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</si>
  <si>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</si>
  <si>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</si>
  <si>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</si>
  <si>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</si>
  <si>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</si>
  <si>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</si>
  <si>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</si>
  <si>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</si>
  <si>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</si>
  <si>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</si>
  <si>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</si>
  <si>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</si>
  <si>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</si>
  <si>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</si>
  <si>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</si>
  <si>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</si>
  <si>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</si>
  <si>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</si>
  <si>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</si>
  <si>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</si>
  <si>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</si>
  <si>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</si>
  <si>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</si>
  <si>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</si>
  <si>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</si>
  <si>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</si>
  <si>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</si>
  <si>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</si>
  <si>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</si>
  <si>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</si>
  <si>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</si>
  <si>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</si>
  <si>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</si>
  <si>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</si>
  <si>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</si>
  <si>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</si>
  <si>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</si>
  <si>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</si>
  <si>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</si>
  <si>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</si>
  <si>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</si>
  <si>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</si>
  <si>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</si>
  <si>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</si>
  <si>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</si>
  <si>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</si>
  <si>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</si>
  <si>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</si>
  <si>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</si>
  <si>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</si>
  <si>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</si>
  <si>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</si>
  <si>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</si>
  <si>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</si>
  <si>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</si>
  <si>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</si>
  <si>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</si>
  <si>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</si>
  <si>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</si>
  <si>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</si>
  <si>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</si>
  <si>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</si>
  <si>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</si>
  <si>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</si>
  <si>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</si>
  <si>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</si>
  <si>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</si>
  <si>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</si>
  <si>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</si>
  <si>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</si>
  <si>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</si>
  <si>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</si>
  <si>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</si>
  <si>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</si>
  <si>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</si>
  <si>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</si>
  <si>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</si>
  <si>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</si>
  <si>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</si>
  <si>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</si>
  <si>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</si>
  <si>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</si>
  <si>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</si>
  <si>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</si>
  <si>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</si>
  <si>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</si>
  <si>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</si>
  <si>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</si>
  <si>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</si>
  <si>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</si>
  <si>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</si>
  <si>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</si>
  <si>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</si>
  <si>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</si>
  <si>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</si>
  <si>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</si>
  <si>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</si>
  <si>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</si>
  <si>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</si>
  <si>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</si>
  <si>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</si>
  <si>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</si>
  <si>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</si>
  <si>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</si>
  <si>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</si>
  <si>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</si>
  <si>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</si>
  <si>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</si>
  <si>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</si>
  <si>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</si>
  <si>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</si>
  <si>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</si>
  <si>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</si>
  <si>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</si>
  <si>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</si>
  <si>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</si>
  <si>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</si>
  <si>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</si>
  <si>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</si>
  <si>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</si>
  <si>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</si>
  <si>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</si>
  <si>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</si>
  <si>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</si>
  <si>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</si>
  <si>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</si>
  <si>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</si>
  <si>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</si>
  <si>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</si>
  <si>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</si>
  <si>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</si>
  <si>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</si>
  <si>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</si>
  <si>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</si>
  <si>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</si>
  <si>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</si>
  <si>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</si>
  <si>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</si>
  <si>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</si>
  <si>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</si>
  <si>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</si>
  <si>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</si>
  <si>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</si>
  <si>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</si>
  <si>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</si>
  <si>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</si>
  <si>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</si>
  <si>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</si>
  <si>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</si>
  <si>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</si>
  <si>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</si>
  <si>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</si>
  <si>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</si>
  <si>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</si>
  <si>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</si>
  <si>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</si>
  <si>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</si>
  <si>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</si>
  <si>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</si>
  <si>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</si>
  <si>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</si>
  <si>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</si>
  <si>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</si>
  <si>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</si>
  <si>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</si>
  <si>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</si>
  <si>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</si>
  <si>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</si>
  <si>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</si>
  <si>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</si>
  <si>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</si>
  <si>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</si>
  <si>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</si>
  <si>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</si>
  <si>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</si>
  <si>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</si>
  <si>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</si>
  <si>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</si>
  <si>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</si>
  <si>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</si>
  <si>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</si>
  <si>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</si>
  <si>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</si>
  <si>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</si>
  <si>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</si>
  <si>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</si>
  <si>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</si>
  <si>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</si>
  <si>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</si>
  <si>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</si>
  <si>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</si>
  <si>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</si>
  <si>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</si>
  <si>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</si>
  <si>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</si>
  <si>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</si>
  <si>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</si>
  <si>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</si>
  <si>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</si>
  <si>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</si>
  <si>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</si>
  <si>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</si>
  <si>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</si>
  <si>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</si>
  <si>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</si>
  <si>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</si>
  <si>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</si>
  <si>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</si>
  <si>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</si>
  <si>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</si>
  <si>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</si>
  <si>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</si>
  <si>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</si>
  <si>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</si>
  <si>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</si>
  <si>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</si>
  <si>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</si>
  <si>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</si>
  <si>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</si>
  <si>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</si>
  <si>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</si>
  <si>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</si>
  <si>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</si>
  <si>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</si>
  <si>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</si>
  <si>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</si>
  <si>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</si>
  <si>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</si>
  <si>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</si>
  <si>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</si>
  <si>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</si>
  <si>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</si>
  <si>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</si>
  <si>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</si>
  <si>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</si>
  <si>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</si>
  <si>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</si>
  <si>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</si>
  <si>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</si>
  <si>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</si>
  <si>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</si>
  <si>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</si>
  <si>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</si>
  <si>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</si>
  <si>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</si>
  <si>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</si>
  <si>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</si>
  <si>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</si>
  <si>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</si>
  <si>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</si>
  <si>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</si>
  <si>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</si>
  <si>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</si>
  <si>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</si>
  <si>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</si>
  <si>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</si>
  <si>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</si>
  <si>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</si>
  <si>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</si>
  <si>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</si>
  <si>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</si>
  <si>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</si>
  <si>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</si>
  <si>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</si>
  <si>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</si>
  <si>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</si>
  <si>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</si>
  <si>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</si>
  <si>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</si>
  <si>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</si>
  <si>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</si>
  <si>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</si>
  <si>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</si>
  <si>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</si>
  <si>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</si>
  <si>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</si>
  <si>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</si>
  <si>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</si>
  <si>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</si>
  <si>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</si>
  <si>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</si>
  <si>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</si>
  <si>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</si>
  <si>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</si>
  <si>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</si>
  <si>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</si>
  <si>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</si>
  <si>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</si>
  <si>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</si>
  <si>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</si>
  <si>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</si>
  <si>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</si>
  <si>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</si>
  <si>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</si>
  <si>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</si>
  <si>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</si>
  <si>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</si>
  <si>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</si>
  <si>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</si>
  <si>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</si>
  <si>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</si>
  <si>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</si>
  <si>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</si>
  <si>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</si>
  <si>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</si>
  <si>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</si>
  <si>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</si>
  <si>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</si>
  <si>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</si>
  <si>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</si>
  <si>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</si>
  <si>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</si>
  <si>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</si>
  <si>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</si>
  <si>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</si>
  <si>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</si>
  <si>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</si>
  <si>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</si>
  <si>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</si>
  <si>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</si>
  <si>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</si>
  <si>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</si>
  <si>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</si>
  <si>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</si>
  <si>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</si>
  <si>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</si>
  <si>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</si>
  <si>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</si>
  <si>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</si>
  <si>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</si>
  <si>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</si>
  <si>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</si>
  <si>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</si>
  <si>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</si>
  <si>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</si>
  <si>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</si>
  <si>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</si>
  <si>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</si>
  <si>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</si>
  <si>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</si>
  <si>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</si>
  <si>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</si>
  <si>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</si>
  <si>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</si>
  <si>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</si>
  <si>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</si>
  <si>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</si>
  <si>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</si>
  <si>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</si>
  <si>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</si>
  <si>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</si>
  <si>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</si>
  <si>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</si>
  <si>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</si>
  <si>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</si>
  <si>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</si>
  <si>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</si>
  <si>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</si>
  <si>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</si>
  <si>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</si>
  <si>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</si>
  <si>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</si>
  <si>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</si>
  <si>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</si>
  <si>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</si>
  <si>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</si>
  <si>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</si>
  <si>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</si>
  <si>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</si>
  <si>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</si>
  <si>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</si>
  <si>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</si>
  <si>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</si>
  <si>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</si>
  <si>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</si>
  <si>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</si>
  <si>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</si>
  <si>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</si>
  <si>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</si>
  <si>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</si>
  <si>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</si>
  <si>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</si>
  <si>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</si>
  <si>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</si>
  <si>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</si>
  <si>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</si>
  <si>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</si>
  <si>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</si>
  <si>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</si>
  <si>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</si>
  <si>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</si>
  <si>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</si>
  <si>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</si>
  <si>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</si>
  <si>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</si>
  <si>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</si>
  <si>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</si>
  <si>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</si>
  <si>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</si>
  <si>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</si>
  <si>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</si>
  <si>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</si>
  <si>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</si>
  <si>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</si>
  <si>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</si>
  <si>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</si>
  <si>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</si>
  <si>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</si>
  <si>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</si>
  <si>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</si>
  <si>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</si>
  <si>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</si>
  <si>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</si>
  <si>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</si>
  <si>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</si>
  <si>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</si>
  <si>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</si>
  <si>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</si>
  <si>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</si>
  <si>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</si>
  <si>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</si>
  <si>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</si>
  <si>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</si>
  <si>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</si>
  <si>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</si>
  <si>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</si>
  <si>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</si>
  <si>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</si>
  <si>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</si>
  <si>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</si>
  <si>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</si>
  <si>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</si>
  <si>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</si>
  <si>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</si>
  <si>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</si>
  <si>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</si>
  <si>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</si>
  <si>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</si>
  <si>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</si>
  <si>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</si>
  <si>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</si>
  <si>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</si>
  <si>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</si>
  <si>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</si>
  <si>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</si>
  <si>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</si>
  <si>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</si>
  <si>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</si>
  <si>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</si>
  <si>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</si>
  <si>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</si>
  <si>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</si>
  <si>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</si>
  <si>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</si>
  <si>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</si>
  <si>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</si>
  <si>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</si>
  <si>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</si>
  <si>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</si>
  <si>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</si>
  <si>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</si>
  <si>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</si>
  <si>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</si>
  <si>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</si>
  <si>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</si>
  <si>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</si>
  <si>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</si>
  <si>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</si>
  <si>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</si>
  <si>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</si>
  <si>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</si>
  <si>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</si>
  <si>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</si>
  <si>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</si>
  <si>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</si>
  <si>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</si>
  <si>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</si>
  <si>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</si>
  <si>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</si>
  <si>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</si>
  <si>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</si>
  <si>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</si>
  <si>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</si>
  <si>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</si>
  <si>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</si>
  <si>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</si>
  <si>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</si>
  <si>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</si>
  <si>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</si>
  <si>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</si>
  <si>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</si>
  <si>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</si>
  <si>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</si>
  <si>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</si>
  <si>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</si>
  <si>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</si>
  <si>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</si>
  <si>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</si>
  <si>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</si>
  <si>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</si>
  <si>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</si>
  <si>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</si>
  <si>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</si>
  <si>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</si>
  <si>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</si>
  <si>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</si>
  <si>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</si>
  <si>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</si>
  <si>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</si>
  <si>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</si>
  <si>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</si>
  <si>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</si>
  <si>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</si>
  <si>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</si>
  <si>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</si>
  <si>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</si>
  <si>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</si>
  <si>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</si>
  <si>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</si>
  <si>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</si>
  <si>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</si>
  <si>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</si>
  <si>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</si>
  <si>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</si>
  <si>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</si>
  <si>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</si>
  <si>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</si>
  <si>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</si>
  <si>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</si>
  <si>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</si>
  <si>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</si>
  <si>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</si>
  <si>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</si>
  <si>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</si>
  <si>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</si>
  <si>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</si>
  <si>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</si>
  <si>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</si>
  <si>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</si>
  <si>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</si>
  <si>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</si>
  <si>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</si>
  <si>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</si>
  <si>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</si>
  <si>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</si>
  <si>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</si>
  <si>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</si>
  <si>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</si>
  <si>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</si>
  <si>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</si>
  <si>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</si>
  <si>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</si>
  <si>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</si>
  <si>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</si>
  <si>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</si>
  <si>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</si>
  <si>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</si>
  <si>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</si>
  <si>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</si>
  <si>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</si>
  <si>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</si>
  <si>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</si>
  <si>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</si>
  <si>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</si>
  <si>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</si>
  <si>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</si>
  <si>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</si>
  <si>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</si>
  <si>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</si>
  <si>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</si>
  <si>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</si>
  <si>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</si>
  <si>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</si>
  <si>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</si>
  <si>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</si>
  <si>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</si>
  <si>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</si>
  <si>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</si>
  <si>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</si>
  <si>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</si>
  <si>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</si>
  <si>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</si>
  <si>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</si>
  <si>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</si>
  <si>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</si>
  <si>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</si>
  <si>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</si>
  <si>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</si>
  <si>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</si>
  <si>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</si>
  <si>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</si>
  <si>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</si>
  <si>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</si>
  <si>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</si>
  <si>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</si>
  <si>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</si>
  <si>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</si>
  <si>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</si>
  <si>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</si>
  <si>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</si>
  <si>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</si>
  <si>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</si>
  <si>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</si>
  <si>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</si>
  <si>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</si>
  <si>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</si>
  <si>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</si>
  <si>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</si>
  <si>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</si>
  <si>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</si>
  <si>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</si>
  <si>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</si>
  <si>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</si>
  <si>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</si>
  <si>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</si>
  <si>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</si>
  <si>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</si>
  <si>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</si>
  <si>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</si>
  <si>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</si>
  <si>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</si>
  <si>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</si>
  <si>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</si>
  <si>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</si>
  <si>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</si>
  <si>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</si>
  <si>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</si>
  <si>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</si>
  <si>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</si>
  <si>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</si>
  <si>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</si>
  <si>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</si>
  <si>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</si>
  <si>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</si>
  <si>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</si>
  <si>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</si>
  <si>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</si>
  <si>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</si>
  <si>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</si>
  <si>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</si>
  <si>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</si>
  <si>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</si>
  <si>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</si>
  <si>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</si>
  <si>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</si>
  <si>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</si>
  <si>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</si>
  <si>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</si>
  <si>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</si>
  <si>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</si>
  <si>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</si>
  <si>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</si>
  <si>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</si>
  <si>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</si>
  <si>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</si>
  <si>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</si>
  <si>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</si>
  <si>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</si>
  <si>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</si>
  <si>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</si>
  <si>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</si>
  <si>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</si>
  <si>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</si>
  <si>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</si>
  <si>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</si>
  <si>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</si>
  <si>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</si>
  <si>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</si>
  <si>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</si>
  <si>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</si>
  <si>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</si>
  <si>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</si>
  <si>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</si>
  <si>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</si>
  <si>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</si>
  <si>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</si>
  <si>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</si>
  <si>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</si>
  <si>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</si>
  <si>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</si>
  <si>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</si>
  <si>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</si>
  <si>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</si>
  <si>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</si>
  <si>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</si>
  <si>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</si>
  <si>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</si>
  <si>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</si>
  <si>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</si>
  <si>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</si>
  <si>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</si>
  <si>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</si>
  <si>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</si>
  <si>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</si>
  <si>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</si>
  <si>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</si>
  <si>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</si>
  <si>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</si>
  <si>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</si>
  <si>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</si>
  <si>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</si>
  <si>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</si>
  <si>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</si>
  <si>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</si>
  <si>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</si>
  <si>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</si>
  <si>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</si>
  <si>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</si>
  <si>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</si>
  <si>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</si>
  <si>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</si>
  <si>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</si>
  <si>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</si>
  <si>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</si>
  <si>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</si>
  <si>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</si>
  <si>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</si>
  <si>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</si>
  <si>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</si>
  <si>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</si>
  <si>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</si>
  <si>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</si>
  <si>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</si>
  <si>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</si>
  <si>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</si>
  <si>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</si>
  <si>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</si>
  <si>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</si>
  <si>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</si>
  <si>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</si>
  <si>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</si>
  <si>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</si>
  <si>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</si>
  <si>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</si>
  <si>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</si>
  <si>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</si>
  <si>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</si>
  <si>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</si>
  <si>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</si>
  <si>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</si>
  <si>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</si>
  <si>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</si>
  <si>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</si>
  <si>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</si>
  <si>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</si>
  <si>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</si>
  <si>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</si>
  <si>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</si>
  <si>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</si>
  <si>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</si>
  <si>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</si>
  <si>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</si>
  <si>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</si>
  <si>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</si>
  <si>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</si>
  <si>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</si>
  <si>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</si>
  <si>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</si>
  <si>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</si>
  <si>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</si>
  <si>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</si>
  <si>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</si>
  <si>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</si>
  <si>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</si>
  <si>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</si>
  <si>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</si>
  <si>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</si>
  <si>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</si>
  <si>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</si>
  <si>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</si>
  <si>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</si>
  <si>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</si>
  <si>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</si>
  <si>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</si>
  <si>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</si>
  <si>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</si>
  <si>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</si>
  <si>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</si>
  <si>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</si>
  <si>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</si>
  <si>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</si>
  <si>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</si>
  <si>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</si>
  <si>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</si>
  <si>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</si>
  <si>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</si>
  <si>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</si>
  <si>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</si>
  <si>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</si>
  <si>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</si>
  <si>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</si>
  <si>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</si>
  <si>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</si>
  <si>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</si>
  <si>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</si>
  <si>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</si>
  <si>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</si>
  <si>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</si>
  <si>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</si>
  <si>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</si>
  <si>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</si>
  <si>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</si>
  <si>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</si>
  <si>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</si>
  <si>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</si>
  <si>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</si>
  <si>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</si>
  <si>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</si>
  <si>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</si>
  <si>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</si>
  <si>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</si>
  <si>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</si>
  <si>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</si>
  <si>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</si>
  <si>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</si>
  <si>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</si>
  <si>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</si>
  <si>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</si>
  <si>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</si>
  <si>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</si>
  <si>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</si>
  <si>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</si>
  <si>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</si>
  <si>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</si>
  <si>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</si>
  <si>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</si>
  <si>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</si>
  <si>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</si>
  <si>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</si>
  <si>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</si>
  <si>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</si>
  <si>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</si>
  <si>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</si>
  <si>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</si>
  <si>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</si>
  <si>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</si>
  <si>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</si>
  <si>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</si>
  <si>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</si>
  <si>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</si>
  <si>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</si>
  <si>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</si>
  <si>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</si>
  <si>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</si>
  <si>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</si>
  <si>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</si>
  <si>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</si>
  <si>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</si>
  <si>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</si>
  <si>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</si>
  <si>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</si>
  <si>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</si>
  <si>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</si>
  <si>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</si>
  <si>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</si>
  <si>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</si>
  <si>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</si>
  <si>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</si>
  <si>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</si>
  <si>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</si>
  <si>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</si>
  <si>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</si>
  <si>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</si>
  <si>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</si>
  <si>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</si>
  <si>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</si>
  <si>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</si>
  <si>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</si>
  <si>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</si>
  <si>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</si>
  <si>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</si>
  <si>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</si>
  <si>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</si>
  <si>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</si>
  <si>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</si>
  <si>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</si>
  <si>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</si>
  <si>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</si>
  <si>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</si>
  <si>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</si>
  <si>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</si>
  <si>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</si>
  <si>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</si>
  <si>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</si>
  <si>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</si>
  <si>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</si>
  <si>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</si>
  <si>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</si>
  <si>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</si>
  <si>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</si>
  <si>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</si>
  <si>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</si>
  <si>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</si>
  <si>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</si>
  <si>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</si>
  <si>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</si>
  <si>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</si>
  <si>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</si>
  <si>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</si>
  <si>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</si>
  <si>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</si>
  <si>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</si>
  <si>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</si>
  <si>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</si>
  <si>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</si>
  <si>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</si>
  <si>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</si>
  <si>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</si>
  <si>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</si>
  <si>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</si>
  <si>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</si>
  <si>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</si>
  <si>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</si>
  <si>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</si>
  <si>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</si>
  <si>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</si>
  <si>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</si>
  <si>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</si>
  <si>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</si>
  <si>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</si>
  <si>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</si>
  <si>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</si>
  <si>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</si>
  <si>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</si>
  <si>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</si>
  <si>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</si>
  <si>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</si>
  <si>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</si>
  <si>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</si>
  <si>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</si>
  <si>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</si>
  <si>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</si>
  <si>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</si>
  <si>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</si>
  <si>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</si>
  <si>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</si>
  <si>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</si>
  <si>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</si>
  <si>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</si>
  <si>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</si>
  <si>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</si>
  <si>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</si>
  <si>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</si>
  <si>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</si>
  <si>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</si>
  <si>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</si>
  <si>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</si>
  <si>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</si>
  <si>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</si>
  <si>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</si>
  <si>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</si>
  <si>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</si>
  <si>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</si>
  <si>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</si>
  <si>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</si>
  <si>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</si>
  <si>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</si>
  <si>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</si>
  <si>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</si>
  <si>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</si>
  <si>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</si>
  <si>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</si>
  <si>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</si>
  <si>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</si>
  <si>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</si>
  <si>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</si>
  <si>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</si>
  <si>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</si>
  <si>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</si>
  <si>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</si>
  <si>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</si>
  <si>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</si>
  <si>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</si>
  <si>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</si>
  <si>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</si>
  <si>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</si>
  <si>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</si>
  <si>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</si>
  <si>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</si>
  <si>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</si>
  <si>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</si>
  <si>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</si>
  <si>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</si>
  <si>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</si>
  <si>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</si>
  <si>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</si>
  <si>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</si>
  <si>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</si>
  <si>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</si>
  <si>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</si>
  <si>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</si>
  <si>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</si>
  <si>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</si>
  <si>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</si>
  <si>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</si>
  <si>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</si>
  <si>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</si>
  <si>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</si>
  <si>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</si>
  <si>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</si>
  <si>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</si>
  <si>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</si>
  <si>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</si>
  <si>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</si>
  <si>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</si>
  <si>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</si>
  <si>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</si>
  <si>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</si>
  <si>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</si>
  <si>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</si>
  <si>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</si>
  <si>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</si>
  <si>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</si>
  <si>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</si>
  <si>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</si>
  <si>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</si>
  <si>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</si>
  <si>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</si>
  <si>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</si>
  <si>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</si>
  <si>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</si>
  <si>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</si>
  <si>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</si>
  <si>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</si>
  <si>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</si>
  <si>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</si>
  <si>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</si>
  <si>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</si>
  <si>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</si>
  <si>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</si>
  <si>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</si>
  <si>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</si>
  <si>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</si>
  <si>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</si>
  <si>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</si>
  <si>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</si>
  <si>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</si>
  <si>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</si>
  <si>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</si>
  <si>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</si>
  <si>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</si>
  <si>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</si>
  <si>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</si>
  <si>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</si>
  <si>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</si>
  <si>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</si>
  <si>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</si>
  <si>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</si>
  <si>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</si>
  <si>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</si>
  <si>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</si>
  <si>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</si>
  <si>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</si>
  <si>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</si>
  <si>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</si>
  <si>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</si>
  <si>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</si>
  <si>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</si>
  <si>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</si>
  <si>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</si>
  <si>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</si>
  <si>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</si>
  <si>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</si>
  <si>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</si>
  <si>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</si>
  <si>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</si>
  <si>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</si>
  <si>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</si>
  <si>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</si>
  <si>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</si>
  <si>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</si>
  <si>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</si>
  <si>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</si>
  <si>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</si>
  <si>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</si>
  <si>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</si>
  <si>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</si>
  <si>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</si>
  <si>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</si>
  <si>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</si>
  <si>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</si>
  <si>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</si>
  <si>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</si>
  <si>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</si>
  <si>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</si>
  <si>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</si>
  <si>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</si>
  <si>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</si>
  <si>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</si>
  <si>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</si>
  <si>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</si>
  <si>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</si>
  <si>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</si>
  <si>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</si>
  <si>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</si>
  <si>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</si>
  <si>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</si>
  <si>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</si>
  <si>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</si>
  <si>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</si>
  <si>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</si>
  <si>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</si>
  <si>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</si>
  <si>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</si>
  <si>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</si>
  <si>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</si>
  <si>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</si>
  <si>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</si>
  <si>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</si>
  <si>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</si>
  <si>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</si>
  <si>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</si>
  <si>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</si>
  <si>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</si>
  <si>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</si>
  <si>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</si>
  <si>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</si>
  <si>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</si>
  <si>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</si>
  <si>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</si>
  <si>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</si>
  <si>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</si>
  <si>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</si>
  <si>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</si>
  <si>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</si>
  <si>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</si>
  <si>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</si>
  <si>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</si>
  <si>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</si>
  <si>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</si>
  <si>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</si>
  <si>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</si>
  <si>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</si>
  <si>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</si>
  <si>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</si>
  <si>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</si>
  <si>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</si>
  <si>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</si>
  <si>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</si>
  <si>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</si>
  <si>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</si>
  <si>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</si>
  <si>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</si>
  <si>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</si>
  <si>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</si>
  <si>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</si>
  <si>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</si>
  <si>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</si>
  <si>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</si>
  <si>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</si>
  <si>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</si>
  <si>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</si>
  <si>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</si>
  <si>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</si>
  <si>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</si>
  <si>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</si>
  <si>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</si>
  <si>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</si>
  <si>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</si>
  <si>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</si>
  <si>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</si>
  <si>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</si>
  <si>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</si>
  <si>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</si>
  <si>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</si>
  <si>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</si>
  <si>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</si>
  <si>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</si>
  <si>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</si>
  <si>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</si>
  <si>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</si>
  <si>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</si>
  <si>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</si>
  <si>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</si>
  <si>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</si>
  <si>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</si>
  <si>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</si>
  <si>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</si>
  <si>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</si>
  <si>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</si>
  <si>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</si>
  <si>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</si>
  <si>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</si>
  <si>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</si>
  <si>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</si>
  <si>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</si>
  <si>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</si>
  <si>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</si>
  <si>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</si>
  <si>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</si>
  <si>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</si>
  <si>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</si>
  <si>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</si>
  <si>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</si>
  <si>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</si>
  <si>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</si>
  <si>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</si>
  <si>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</si>
  <si>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</si>
  <si>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</si>
  <si>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</si>
  <si>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</si>
  <si>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</si>
  <si>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</si>
  <si>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</si>
  <si>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</si>
  <si>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</si>
  <si>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</si>
  <si>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</si>
  <si>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</si>
  <si>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</si>
  <si>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</si>
  <si>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</si>
  <si>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</si>
  <si>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</si>
  <si>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</si>
  <si>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</si>
  <si>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</si>
  <si>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</si>
  <si>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</si>
  <si>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</si>
  <si>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</si>
  <si>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</si>
  <si>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</si>
  <si>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</si>
  <si>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</si>
  <si>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</si>
  <si>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</si>
  <si>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</si>
  <si>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</si>
  <si>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</si>
  <si>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</si>
  <si>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</si>
  <si>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</si>
  <si>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</si>
  <si>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</si>
  <si>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</si>
  <si>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</si>
  <si>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</si>
  <si>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</si>
  <si>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</si>
  <si>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</si>
  <si>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</si>
  <si>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</si>
  <si>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</si>
  <si>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</si>
  <si>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</si>
  <si>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</si>
  <si>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</si>
  <si>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</si>
  <si>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</si>
  <si>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</si>
  <si>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</si>
  <si>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</si>
  <si>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</si>
  <si>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</si>
  <si>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</si>
  <si>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</si>
  <si>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</si>
  <si>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</si>
  <si>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</si>
  <si>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</si>
  <si>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</si>
  <si>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</si>
  <si>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</si>
  <si>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</si>
  <si>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</si>
  <si>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</si>
  <si>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</si>
  <si>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</si>
  <si>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</si>
  <si>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</si>
  <si>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</si>
  <si>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</si>
  <si>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</si>
  <si>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</si>
  <si>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</si>
  <si>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</si>
  <si>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</si>
  <si>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</si>
  <si>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</si>
  <si>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</si>
  <si>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</si>
  <si>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</si>
  <si>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</si>
  <si>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</si>
  <si>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</si>
  <si>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</si>
  <si>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</si>
  <si>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</si>
  <si>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</si>
  <si>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</si>
  <si>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</si>
  <si>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</si>
  <si>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</si>
  <si>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</si>
  <si>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</si>
  <si>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</si>
  <si>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</si>
  <si>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</si>
  <si>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</si>
  <si>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</si>
  <si>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</si>
  <si>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</si>
  <si>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</si>
  <si>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</si>
  <si>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</si>
  <si>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</si>
  <si>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</si>
  <si>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</si>
  <si>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</si>
  <si>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</si>
  <si>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</si>
  <si>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</si>
  <si>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</si>
  <si>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</si>
  <si>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</si>
  <si>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</si>
  <si>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</si>
  <si>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</si>
  <si>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</si>
  <si>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</si>
  <si>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</si>
  <si>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</si>
  <si>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</si>
  <si>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</si>
  <si>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</si>
  <si>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</si>
  <si>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</si>
  <si>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</si>
  <si>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</si>
  <si>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</si>
  <si>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</si>
  <si>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</si>
  <si>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</si>
  <si>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</si>
  <si>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</si>
  <si>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</si>
  <si>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</si>
  <si>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</si>
  <si>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</si>
  <si>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</si>
  <si>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</si>
  <si>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</si>
  <si>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</si>
  <si>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</si>
  <si>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</si>
  <si>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</si>
  <si>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</si>
  <si>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</si>
  <si>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</si>
  <si>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</si>
  <si>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</si>
  <si>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</si>
  <si>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</si>
  <si>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</si>
  <si>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</si>
  <si>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</si>
  <si>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</si>
  <si>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</si>
  <si>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</si>
  <si>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</si>
  <si>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</si>
  <si>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</si>
  <si>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</si>
  <si>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</si>
  <si>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</si>
  <si>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</si>
  <si>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</si>
  <si>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</si>
  <si>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</si>
  <si>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</si>
  <si>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</si>
  <si>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</si>
  <si>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</si>
  <si>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</si>
  <si>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</si>
  <si>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</si>
  <si>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</si>
  <si>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</si>
  <si>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</si>
  <si>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</si>
  <si>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</si>
  <si>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</si>
  <si>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</si>
  <si>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</si>
  <si>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</si>
  <si>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</si>
  <si>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</si>
  <si>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</si>
  <si>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</si>
  <si>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</si>
  <si>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</si>
  <si>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</si>
  <si>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</si>
  <si>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</si>
  <si>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</si>
  <si>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</si>
  <si>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</si>
  <si>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</si>
  <si>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</si>
  <si>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</si>
  <si>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</si>
  <si>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</si>
  <si>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</si>
  <si>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</si>
  <si>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</si>
  <si>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</si>
  <si>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</si>
  <si>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</si>
  <si>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</si>
  <si>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</si>
  <si>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</si>
  <si>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</si>
  <si>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</si>
  <si>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</si>
  <si>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</si>
  <si>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</si>
  <si>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</si>
  <si>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</si>
  <si>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</si>
  <si>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</si>
  <si>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</si>
  <si>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</si>
  <si>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</si>
  <si>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</si>
  <si>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</si>
  <si>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</si>
  <si>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</si>
  <si>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</si>
  <si>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</si>
  <si>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</si>
  <si>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</si>
  <si>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</si>
  <si>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</si>
  <si>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</si>
  <si>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</si>
  <si>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</si>
  <si>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</si>
  <si>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</si>
  <si>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</si>
  <si>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</si>
  <si>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</si>
  <si>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</si>
  <si>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</si>
  <si>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</si>
  <si>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</si>
  <si>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</si>
  <si>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</si>
  <si>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</si>
  <si>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</si>
  <si>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</si>
  <si>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</si>
  <si>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</si>
  <si>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</si>
  <si>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</si>
  <si>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</si>
  <si>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</si>
  <si>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</si>
  <si>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</si>
  <si>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</si>
  <si>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</si>
  <si>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</si>
  <si>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</si>
  <si>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</si>
  <si>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</si>
  <si>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</si>
  <si>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</si>
  <si>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</si>
  <si>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</si>
  <si>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</si>
  <si>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</si>
  <si>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</si>
  <si>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</si>
  <si>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</si>
  <si>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</si>
  <si>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</si>
  <si>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</si>
  <si>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</si>
  <si>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</si>
  <si>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</si>
  <si>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</si>
  <si>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</si>
  <si>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</si>
  <si>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</si>
  <si>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</si>
  <si>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</si>
  <si>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</si>
  <si>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</si>
  <si>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</si>
  <si>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</si>
  <si>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</si>
  <si>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</si>
  <si>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</si>
  <si>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</si>
  <si>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</si>
  <si>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</si>
  <si>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</si>
  <si>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</si>
  <si>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</si>
  <si>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</si>
  <si>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</si>
  <si>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</si>
  <si>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</si>
  <si>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</si>
  <si>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</si>
  <si>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</si>
  <si>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</si>
  <si>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</si>
  <si>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</si>
  <si>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</si>
  <si>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</si>
  <si>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</si>
  <si>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</si>
  <si>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</si>
  <si>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</si>
  <si>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</si>
  <si>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</si>
  <si>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</si>
  <si>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</si>
  <si>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</si>
  <si>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</si>
  <si>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</si>
  <si>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</si>
  <si>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</si>
  <si>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</si>
  <si>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</si>
  <si>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</si>
  <si>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</si>
  <si>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</si>
  <si>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</si>
  <si>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</si>
  <si>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</si>
  <si>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</si>
  <si>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</si>
  <si>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</si>
  <si>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</si>
  <si>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</si>
  <si>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</si>
  <si>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</si>
  <si>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</si>
  <si>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</si>
  <si>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</si>
  <si>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</si>
  <si>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</si>
  <si>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</si>
  <si>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</si>
  <si>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</si>
  <si>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</si>
  <si>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</si>
  <si>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</si>
  <si>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</si>
  <si>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</si>
  <si>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</si>
  <si>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</si>
  <si>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</si>
  <si>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</si>
  <si>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</si>
  <si>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</si>
  <si>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</si>
  <si>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</si>
  <si>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</si>
  <si>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</si>
  <si>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</si>
  <si>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</si>
  <si>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</si>
  <si>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</si>
  <si>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</si>
  <si>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</si>
  <si>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</si>
  <si>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</si>
  <si>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</si>
  <si>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</si>
  <si>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</si>
  <si>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</si>
  <si>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</si>
  <si>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</si>
  <si>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</si>
  <si>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</si>
  <si>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</si>
  <si>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</si>
  <si>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</si>
  <si>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</si>
  <si>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</si>
  <si>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</si>
  <si>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</si>
  <si>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</si>
  <si>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</si>
  <si>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</si>
  <si>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</si>
  <si>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</si>
  <si>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</si>
  <si>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</si>
  <si>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</si>
  <si>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</si>
  <si>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</si>
  <si>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</si>
  <si>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</si>
  <si>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</si>
  <si>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</si>
  <si>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</si>
  <si>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</si>
  <si>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</si>
  <si>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</si>
  <si>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</si>
  <si>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</si>
  <si>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</si>
  <si>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</si>
  <si>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</si>
  <si>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</si>
  <si>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</si>
  <si>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</si>
  <si>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</si>
  <si>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</si>
  <si>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</si>
  <si>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</si>
  <si>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</si>
  <si>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</si>
  <si>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</si>
  <si>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</si>
  <si>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</si>
  <si>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</si>
  <si>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</si>
  <si>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</si>
  <si>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</si>
  <si>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</si>
  <si>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</si>
  <si>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</si>
  <si>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</si>
  <si>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</si>
  <si>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</si>
  <si>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</si>
  <si>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</si>
  <si>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</si>
  <si>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</si>
  <si>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</si>
  <si>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</si>
  <si>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</si>
  <si>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</si>
  <si>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</si>
  <si>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</si>
  <si>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</si>
  <si>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</si>
  <si>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</si>
  <si>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</si>
  <si>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</si>
  <si>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</si>
  <si>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</si>
  <si>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</si>
  <si>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</si>
  <si>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</si>
  <si>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</si>
  <si>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</si>
  <si>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</si>
  <si>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</si>
  <si>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</si>
  <si>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</si>
  <si>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</si>
  <si>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</si>
  <si>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</si>
  <si>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</si>
  <si>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</si>
  <si>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</si>
  <si>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</si>
  <si>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</si>
  <si>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</si>
  <si>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</si>
  <si>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</si>
  <si>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</si>
  <si>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</si>
  <si>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</si>
  <si>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</si>
  <si>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</si>
  <si>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</si>
  <si>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</si>
  <si>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</si>
  <si>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</si>
  <si>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</si>
  <si>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</si>
  <si>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</si>
  <si>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</si>
  <si>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</si>
  <si>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</si>
  <si>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</si>
  <si>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</si>
  <si>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</si>
  <si>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</si>
  <si>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</si>
  <si>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</si>
  <si>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</si>
  <si>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</si>
  <si>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</si>
  <si>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</si>
  <si>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</si>
  <si>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</si>
  <si>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</si>
  <si>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</si>
  <si>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</si>
  <si>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</si>
  <si>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</si>
  <si>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</si>
  <si>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</si>
  <si>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</si>
  <si>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</si>
  <si>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</si>
  <si>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</si>
  <si>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</si>
  <si>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</si>
  <si>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</si>
  <si>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</si>
  <si>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</si>
  <si>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</si>
  <si>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</si>
  <si>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</si>
  <si>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</si>
  <si>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</si>
  <si>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</si>
  <si>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</si>
  <si>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</si>
  <si>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</si>
  <si>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</si>
  <si>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</si>
  <si>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</si>
  <si>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</si>
  <si>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</si>
  <si>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</si>
  <si>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</si>
  <si>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</si>
  <si>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</si>
  <si>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</si>
  <si>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</si>
  <si>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</si>
  <si>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</si>
  <si>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</si>
  <si>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</si>
  <si>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</si>
  <si>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</si>
  <si>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</si>
  <si>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</si>
  <si>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</si>
  <si>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</si>
  <si>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</si>
  <si>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</si>
  <si>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</si>
  <si>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</si>
  <si>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</si>
  <si>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</si>
  <si>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</si>
  <si>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</si>
  <si>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</si>
  <si>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</si>
  <si>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</si>
  <si>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</si>
  <si>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</si>
  <si>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</si>
  <si>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</si>
  <si>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</si>
  <si>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</si>
  <si>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</si>
  <si>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</si>
  <si>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</si>
  <si>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</si>
  <si>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</si>
  <si>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</si>
  <si>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</si>
  <si>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</si>
  <si>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</si>
  <si>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</si>
  <si>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</si>
  <si>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</si>
  <si>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</si>
  <si>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</si>
  <si>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</si>
  <si>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</si>
  <si>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</si>
  <si>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</si>
  <si>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</si>
  <si>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</si>
  <si>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</si>
  <si>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</si>
  <si>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</si>
  <si>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</si>
  <si>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</si>
  <si>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</si>
  <si>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</si>
  <si>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</si>
  <si>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</si>
  <si>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</si>
  <si>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</si>
  <si>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</si>
  <si>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</si>
  <si>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</si>
  <si>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</si>
  <si>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</si>
  <si>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</si>
  <si>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</si>
  <si>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</si>
  <si>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</si>
  <si>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</si>
  <si>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</si>
  <si>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</si>
  <si>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</si>
  <si>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</si>
  <si>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</si>
  <si>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</si>
  <si>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</si>
  <si>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</si>
  <si>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</si>
  <si>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</si>
  <si>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</si>
  <si>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</si>
  <si>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</si>
  <si>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</si>
  <si>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</si>
  <si>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</si>
  <si>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</si>
  <si>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</si>
  <si>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</si>
  <si>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</si>
  <si>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</si>
  <si>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</si>
  <si>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</si>
  <si>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</si>
  <si>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</si>
  <si>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</si>
  <si>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</si>
  <si>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</si>
  <si>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</si>
  <si>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</si>
  <si>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</si>
  <si>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</si>
  <si>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</si>
  <si>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</si>
  <si>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</si>
  <si>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</si>
  <si>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</si>
  <si>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</si>
  <si>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</si>
  <si>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</si>
  <si>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</si>
  <si>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</si>
  <si>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</si>
  <si>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</si>
  <si>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</si>
  <si>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</si>
  <si>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</si>
  <si>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</si>
  <si>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</si>
  <si>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</si>
  <si>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</si>
  <si>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</si>
  <si>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</si>
  <si>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</si>
  <si>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</si>
  <si>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</si>
  <si>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</si>
  <si>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</si>
  <si>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</si>
  <si>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</si>
  <si>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</si>
  <si>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</si>
  <si>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</si>
  <si>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</si>
  <si>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</si>
  <si>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</si>
  <si>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</si>
  <si>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</si>
  <si>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</si>
  <si>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</si>
  <si>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</si>
  <si>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</si>
  <si>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</si>
  <si>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</si>
  <si>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</si>
  <si>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</si>
  <si>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</si>
  <si>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</si>
  <si>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</si>
  <si>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</si>
  <si>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</si>
  <si>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</si>
  <si>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</si>
  <si>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</si>
  <si>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</si>
  <si>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</si>
  <si>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</si>
  <si>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</si>
  <si>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</si>
  <si>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</si>
  <si>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</si>
  <si>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</si>
  <si>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</si>
  <si>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</si>
  <si>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</si>
  <si>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</si>
  <si>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</si>
  <si>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</si>
  <si>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</si>
  <si>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</si>
  <si>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</si>
  <si>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</si>
  <si>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</si>
  <si>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</si>
  <si>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</si>
  <si>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</si>
  <si>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</si>
  <si>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</si>
  <si>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</si>
  <si>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</si>
  <si>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</si>
  <si>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</si>
  <si>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</si>
  <si>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</si>
  <si>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</si>
  <si>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</si>
  <si>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</si>
  <si>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</si>
  <si>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</si>
  <si>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</si>
  <si>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</si>
  <si>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</si>
  <si>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</si>
  <si>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</si>
  <si>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</si>
  <si>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</si>
  <si>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</si>
  <si>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</si>
  <si>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</si>
  <si>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</si>
  <si>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</si>
  <si>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</si>
  <si>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</si>
  <si>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</si>
  <si>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</si>
  <si>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</si>
  <si>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</si>
  <si>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</si>
  <si>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</si>
  <si>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</si>
  <si>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</si>
  <si>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</si>
  <si>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</si>
  <si>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</si>
  <si>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</si>
  <si>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</si>
  <si>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</si>
  <si>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</si>
  <si>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</si>
  <si>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</si>
  <si>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</si>
  <si>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</si>
  <si>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</si>
  <si>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</si>
  <si>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</si>
  <si>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</si>
  <si>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</si>
  <si>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</si>
  <si>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</si>
  <si>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</si>
  <si>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</si>
  <si>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</si>
  <si>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</si>
  <si>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</si>
  <si>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</si>
  <si>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</si>
  <si>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</si>
  <si>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</si>
  <si>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</si>
  <si>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</si>
  <si>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</si>
  <si>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</si>
  <si>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</si>
  <si>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</si>
  <si>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</si>
  <si>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</si>
  <si>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</si>
  <si>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</si>
  <si>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</si>
  <si>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</si>
  <si>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</si>
  <si>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</si>
  <si>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</si>
  <si>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</si>
  <si>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</si>
  <si>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</si>
  <si>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</si>
  <si>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</si>
  <si>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</si>
  <si>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</si>
  <si>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</si>
  <si>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</si>
  <si>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</si>
  <si>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</si>
  <si>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</si>
  <si>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</si>
  <si>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</si>
  <si>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</si>
  <si>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</si>
  <si>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</si>
  <si>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</si>
  <si>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</si>
  <si>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</si>
  <si>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</si>
  <si>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</si>
  <si>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</si>
  <si>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</si>
  <si>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</si>
  <si>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</si>
  <si>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</si>
  <si>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</si>
  <si>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</si>
  <si>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</si>
  <si>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</si>
  <si>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</si>
  <si>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</si>
  <si>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</si>
  <si>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</si>
  <si>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</si>
  <si>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</si>
  <si>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</si>
  <si>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</si>
  <si>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</si>
  <si>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</si>
  <si>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</si>
  <si>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</si>
  <si>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</si>
  <si>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</si>
  <si>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</si>
  <si>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</si>
  <si>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</si>
  <si>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</si>
  <si>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</si>
  <si>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</si>
  <si>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</si>
  <si>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</si>
  <si>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</si>
  <si>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</si>
  <si>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</si>
  <si>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</si>
  <si>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</si>
  <si>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</si>
  <si>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</si>
  <si>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</si>
  <si>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</si>
  <si>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</si>
  <si>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</si>
  <si>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</si>
  <si>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</si>
  <si>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</si>
  <si>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</si>
  <si>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</si>
  <si>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</si>
  <si>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</si>
  <si>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</si>
  <si>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</si>
  <si>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</si>
  <si>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</si>
  <si>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</si>
  <si>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</si>
  <si>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</si>
  <si>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</si>
  <si>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</si>
  <si>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</si>
  <si>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</si>
  <si>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</si>
  <si>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</si>
  <si>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</si>
  <si>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</si>
  <si>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</si>
  <si>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</si>
  <si>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</si>
  <si>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</si>
  <si>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</si>
  <si>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</si>
  <si>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</si>
  <si>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</si>
  <si>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</si>
  <si>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</si>
  <si>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</si>
  <si>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</si>
  <si>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</si>
  <si>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</si>
  <si>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</si>
  <si>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</si>
  <si>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</si>
  <si>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</si>
  <si>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</si>
  <si>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</si>
  <si>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</si>
  <si>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</si>
  <si>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</si>
  <si>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</si>
  <si>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</si>
  <si>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</si>
  <si>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</si>
  <si>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</si>
  <si>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</si>
  <si>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</si>
  <si>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</si>
  <si>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</si>
  <si>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</si>
  <si>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</si>
  <si>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</si>
  <si>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</si>
  <si>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</si>
  <si>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</si>
  <si>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</si>
  <si>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</si>
  <si>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</si>
  <si>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</si>
  <si>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</si>
  <si>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</si>
  <si>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</si>
  <si>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</si>
  <si>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</si>
  <si>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</si>
  <si>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</si>
  <si>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</si>
  <si>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</si>
  <si>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</si>
  <si>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</si>
  <si>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</si>
  <si>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</si>
  <si>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</si>
  <si>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</si>
  <si>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</si>
  <si>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</si>
  <si>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</si>
  <si>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</si>
  <si>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</si>
  <si>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</si>
  <si>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</si>
  <si>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</si>
  <si>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</si>
  <si>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</si>
  <si>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</si>
  <si>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</si>
  <si>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</si>
  <si>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</si>
  <si>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</si>
  <si>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</si>
  <si>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</si>
  <si>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</si>
  <si>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</si>
  <si>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</si>
  <si>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</si>
  <si>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</si>
  <si>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</si>
  <si>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</si>
  <si>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</si>
  <si>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</si>
  <si>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</si>
  <si>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</si>
  <si>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</si>
  <si>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</si>
  <si>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</si>
  <si>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</si>
  <si>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</si>
  <si>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</si>
  <si>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</si>
  <si>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</si>
  <si>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</si>
  <si>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</si>
  <si>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</si>
  <si>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</si>
  <si>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</si>
  <si>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</si>
  <si>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</si>
  <si>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</si>
  <si>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</si>
  <si>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</si>
  <si>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</si>
  <si>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</si>
  <si>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</si>
  <si>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</si>
  <si>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</si>
  <si>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</si>
  <si>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</si>
  <si>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</si>
  <si>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</si>
  <si>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</si>
  <si>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</si>
  <si>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</si>
  <si>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</si>
  <si>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</si>
  <si>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</si>
  <si>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</si>
  <si>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</si>
  <si>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</si>
  <si>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</si>
  <si>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</si>
  <si>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</si>
  <si>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</si>
  <si>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</si>
  <si>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</si>
  <si>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</si>
  <si>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</si>
  <si>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</si>
  <si>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</si>
  <si>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</si>
  <si>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</si>
  <si>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</si>
  <si>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</si>
  <si>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</si>
  <si>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</si>
  <si>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</si>
  <si>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</si>
  <si>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</si>
  <si>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</si>
  <si>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</si>
  <si>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</si>
  <si>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</si>
  <si>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</si>
  <si>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</si>
  <si>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</si>
  <si>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</si>
  <si>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</si>
  <si>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</si>
  <si>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</si>
  <si>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</si>
  <si>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</si>
  <si>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</si>
  <si>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</si>
  <si>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</si>
  <si>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</si>
  <si>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</si>
  <si>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</si>
  <si>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</si>
  <si>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</si>
  <si>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</si>
  <si>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</si>
  <si>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</si>
  <si>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</si>
  <si>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</si>
  <si>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</si>
  <si>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</si>
  <si>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</si>
  <si>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</si>
  <si>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</si>
  <si>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</si>
  <si>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</si>
  <si>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</si>
  <si>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</si>
  <si>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</si>
  <si>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</si>
  <si>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</si>
  <si>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</si>
  <si>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</si>
  <si>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</si>
  <si>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</si>
  <si>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</si>
  <si>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</si>
  <si>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</si>
  <si>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</si>
  <si>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</si>
  <si>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</si>
  <si>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</si>
  <si>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</si>
  <si>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</si>
  <si>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</si>
  <si>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</si>
  <si>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</si>
  <si>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</si>
  <si>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</si>
  <si>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</si>
  <si>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</si>
  <si>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</si>
  <si>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</si>
  <si>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</si>
  <si>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</si>
  <si>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</si>
  <si>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</si>
  <si>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</si>
  <si>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</si>
  <si>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</si>
  <si>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</si>
  <si>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</si>
  <si>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</si>
  <si>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</si>
  <si>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</si>
  <si>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</si>
  <si>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</si>
  <si>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</si>
  <si>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</si>
  <si>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</si>
  <si>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</si>
  <si>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</si>
  <si>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</si>
  <si>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</si>
  <si>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</si>
  <si>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</si>
  <si>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</si>
  <si>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</si>
  <si>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</si>
  <si>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</si>
  <si>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</si>
  <si>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</si>
  <si>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</si>
  <si>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</si>
  <si>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</si>
  <si>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</si>
  <si>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</si>
  <si>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</si>
  <si>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</si>
  <si>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</si>
  <si>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</si>
  <si>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</si>
  <si>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</si>
  <si>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</si>
  <si>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</si>
  <si>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</si>
  <si>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</si>
  <si>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</si>
  <si>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</si>
  <si>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</si>
  <si>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</si>
  <si>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</si>
  <si>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</si>
  <si>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</si>
  <si>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</si>
  <si>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</si>
  <si>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</si>
  <si>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</si>
  <si>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</si>
  <si>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</si>
  <si>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</si>
  <si>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</si>
  <si>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</si>
  <si>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</si>
  <si>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</si>
  <si>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</si>
  <si>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</si>
  <si>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</si>
  <si>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</si>
  <si>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</si>
  <si>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</si>
  <si>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</si>
  <si>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</si>
  <si>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</si>
  <si>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</si>
  <si>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</si>
  <si>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</si>
  <si>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</si>
  <si>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</si>
  <si>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</si>
  <si>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</si>
  <si>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</si>
  <si>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</si>
  <si>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</si>
  <si>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</si>
  <si>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</si>
  <si>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</si>
  <si>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</si>
  <si>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</si>
  <si>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</si>
  <si>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</si>
  <si>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</si>
  <si>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</si>
  <si>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</si>
  <si>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</si>
  <si>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</si>
  <si>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</si>
  <si>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</si>
  <si>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</si>
  <si>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</si>
  <si>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</si>
  <si>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</si>
  <si>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</si>
  <si>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</si>
  <si>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</si>
  <si>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</si>
  <si>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</si>
  <si>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</si>
  <si>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</si>
  <si>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</si>
  <si>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</si>
  <si>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</si>
  <si>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</si>
  <si>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</si>
  <si>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</si>
  <si>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</si>
  <si>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</si>
  <si>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</si>
  <si>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</si>
  <si>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</si>
  <si>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</si>
  <si>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</si>
  <si>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</si>
  <si>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</si>
  <si>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</si>
  <si>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</si>
  <si>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</si>
  <si>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</si>
  <si>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</si>
  <si>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</si>
  <si>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</si>
  <si>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</si>
  <si>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</si>
  <si>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</si>
  <si>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</si>
  <si>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</si>
  <si>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</si>
  <si>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</si>
  <si>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</si>
  <si>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</si>
  <si>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</si>
  <si>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</si>
  <si>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</si>
  <si>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</si>
  <si>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</si>
  <si>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</si>
  <si>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</si>
  <si>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</si>
  <si>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</si>
  <si>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</si>
  <si>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</si>
  <si>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</si>
  <si>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</si>
  <si>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</si>
  <si>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</si>
  <si>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</si>
  <si>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</si>
  <si>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</si>
  <si>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</si>
  <si>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</si>
  <si>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</si>
  <si>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</si>
  <si>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</si>
  <si>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</si>
  <si>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</si>
  <si>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</si>
  <si>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</si>
  <si>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</si>
  <si>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</si>
  <si>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</si>
  <si>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</si>
  <si>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</si>
  <si>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</si>
  <si>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</si>
  <si>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</si>
  <si>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</si>
  <si>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</si>
  <si>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</si>
  <si>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</si>
  <si>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</si>
  <si>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</si>
  <si>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</si>
  <si>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</si>
  <si>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</si>
  <si>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</si>
  <si>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</si>
  <si>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</si>
  <si>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</si>
  <si>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</si>
  <si>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</si>
  <si>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</si>
  <si>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</si>
  <si>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</si>
  <si>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</si>
  <si>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</si>
  <si>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</si>
  <si>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</si>
  <si>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</si>
  <si>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</si>
  <si>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</si>
  <si>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</si>
  <si>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</si>
  <si>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</si>
  <si>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</si>
  <si>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</si>
  <si>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</si>
  <si>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</si>
  <si>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</si>
  <si>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</si>
  <si>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</si>
  <si>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</si>
  <si>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</si>
  <si>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</si>
  <si>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</si>
  <si>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</si>
  <si>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</si>
  <si>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</si>
  <si>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</si>
  <si>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</si>
  <si>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</si>
  <si>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</si>
  <si>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</si>
  <si>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</si>
  <si>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</si>
  <si>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</si>
  <si>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</si>
  <si>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</si>
  <si>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</si>
  <si>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</si>
  <si>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</si>
  <si>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</si>
  <si>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</si>
  <si>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</si>
  <si>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</si>
  <si>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</si>
  <si>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</si>
  <si>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</si>
  <si>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</si>
  <si>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</si>
  <si>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</si>
  <si>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</si>
  <si>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</si>
  <si>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</si>
  <si>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</si>
  <si>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</si>
  <si>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</si>
  <si>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</si>
  <si>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</si>
  <si>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</si>
  <si>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</si>
  <si>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</si>
  <si>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</si>
  <si>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</si>
  <si>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</si>
  <si>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</si>
  <si>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</si>
  <si>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</si>
  <si>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</si>
  <si>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</si>
  <si>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</si>
  <si>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</si>
  <si>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</si>
  <si>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</si>
  <si>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</si>
  <si>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</si>
  <si>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</si>
  <si>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</si>
  <si>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</si>
  <si>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</si>
  <si>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</si>
  <si>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</si>
  <si>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</si>
  <si>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</si>
  <si>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</si>
  <si>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</si>
  <si>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</si>
  <si>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</si>
  <si>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</si>
  <si>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</si>
  <si>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</si>
  <si>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</si>
  <si>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</si>
  <si>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</si>
  <si>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</si>
  <si>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</si>
  <si>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</si>
  <si>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</si>
  <si>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</si>
  <si>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</si>
  <si>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</si>
  <si>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</si>
  <si>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</si>
  <si>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</si>
  <si>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</si>
  <si>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</si>
  <si>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</si>
  <si>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</si>
  <si>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</si>
  <si>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</si>
  <si>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</si>
  <si>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</si>
  <si>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</si>
  <si>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</si>
  <si>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</si>
  <si>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</si>
  <si>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</si>
  <si>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</si>
  <si>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</si>
  <si>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</si>
  <si>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</si>
  <si>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</si>
  <si>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</si>
  <si>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</si>
  <si>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</si>
  <si>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</si>
  <si>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</si>
  <si>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</si>
  <si>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</si>
  <si>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</si>
  <si>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</si>
  <si>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</si>
  <si>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</si>
  <si>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</si>
  <si>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</si>
  <si>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</si>
  <si>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</si>
  <si>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</si>
  <si>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</si>
  <si>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</si>
  <si>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</si>
  <si>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</si>
  <si>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</si>
  <si>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</si>
  <si>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</si>
  <si>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</si>
  <si>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</si>
  <si>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</si>
  <si>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</si>
  <si>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</si>
  <si>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</si>
  <si>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</si>
  <si>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</si>
  <si>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</si>
  <si>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</si>
  <si>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</si>
  <si>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</si>
  <si>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</si>
  <si>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</si>
  <si>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</si>
  <si>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</si>
  <si>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</si>
  <si>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</si>
  <si>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</si>
  <si>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</si>
  <si>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</si>
  <si>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</si>
  <si>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</si>
  <si>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</si>
  <si>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</si>
  <si>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</si>
  <si>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</si>
  <si>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</si>
  <si>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</si>
  <si>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</si>
  <si>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</si>
  <si>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</si>
  <si>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</si>
  <si>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</si>
  <si>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</si>
  <si>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</si>
  <si>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</si>
  <si>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</si>
  <si>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</si>
  <si>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</si>
  <si>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</si>
  <si>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</si>
  <si>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</si>
  <si>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</si>
  <si>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</si>
  <si>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</si>
  <si>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</si>
  <si>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</si>
  <si>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</si>
  <si>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</si>
  <si>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</si>
  <si>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</si>
  <si>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</si>
  <si>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</si>
  <si>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</si>
  <si>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</si>
  <si>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</si>
  <si>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</si>
  <si>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</si>
  <si>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</si>
  <si>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</si>
  <si>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</si>
  <si>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</si>
  <si>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</si>
  <si>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</si>
  <si>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</si>
  <si>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</si>
  <si>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</si>
  <si>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</si>
  <si>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</si>
  <si>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</si>
  <si>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</si>
  <si>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</si>
  <si>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</si>
  <si>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</si>
  <si>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</si>
  <si>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</si>
  <si>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</si>
  <si>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</si>
  <si>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</si>
  <si>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</si>
  <si>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</si>
  <si>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</si>
  <si>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</si>
  <si>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</si>
  <si>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</si>
  <si>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</si>
  <si>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</si>
  <si>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</si>
  <si>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</si>
  <si>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</si>
  <si>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</si>
  <si>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</si>
  <si>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</si>
  <si>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</si>
  <si>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</si>
  <si>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</si>
  <si>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</si>
  <si>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</si>
  <si>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</si>
  <si>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</si>
  <si>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</si>
  <si>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</si>
  <si>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</si>
  <si>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</si>
  <si>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</si>
  <si>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</si>
  <si>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</si>
  <si>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</si>
  <si>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</si>
  <si>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</si>
  <si>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</si>
  <si>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</si>
  <si>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</si>
  <si>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</si>
  <si>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</si>
  <si>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</si>
  <si>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</si>
  <si>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</si>
  <si>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</si>
  <si>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</si>
  <si>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</si>
  <si>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</si>
  <si>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</si>
  <si>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</si>
  <si>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</si>
  <si>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</si>
  <si>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</si>
  <si>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</si>
  <si>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</si>
  <si>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</si>
  <si>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</si>
  <si>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</si>
  <si>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</si>
  <si>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</si>
  <si>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</si>
  <si>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</si>
  <si>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</si>
  <si>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</si>
  <si>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</si>
  <si>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</si>
  <si>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</si>
  <si>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</si>
  <si>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</si>
  <si>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</si>
  <si>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</si>
  <si>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</si>
  <si>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</si>
  <si>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</si>
  <si>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</si>
  <si>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</si>
  <si>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</si>
  <si>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</si>
  <si>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</si>
  <si>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</si>
  <si>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</si>
  <si>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</si>
  <si>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</si>
  <si>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</si>
  <si>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</si>
  <si>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</si>
  <si>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</si>
  <si>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</si>
  <si>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</si>
  <si>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</si>
  <si>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</si>
  <si>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</si>
  <si>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</si>
  <si>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</si>
  <si>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</si>
  <si>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</si>
  <si>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</si>
  <si>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</si>
  <si>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</si>
  <si>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</si>
  <si>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</si>
  <si>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</si>
  <si>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</si>
  <si>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</si>
  <si>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</si>
  <si>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</si>
  <si>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</si>
  <si>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</si>
  <si>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</si>
  <si>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</si>
  <si>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</si>
  <si>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</si>
  <si>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</si>
  <si>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</si>
  <si>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</si>
  <si>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</si>
  <si>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</si>
  <si>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</si>
  <si>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</si>
  <si>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</si>
  <si>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</si>
  <si>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</si>
  <si>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</si>
  <si>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</si>
  <si>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</si>
  <si>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</si>
  <si>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</si>
  <si>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</si>
  <si>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</si>
  <si>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</si>
  <si>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</si>
  <si>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</si>
  <si>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</si>
  <si>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</si>
  <si>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</si>
  <si>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</si>
  <si>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</si>
  <si>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</si>
  <si>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</si>
  <si>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</si>
  <si>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</si>
  <si>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</si>
  <si>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</si>
  <si>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</si>
  <si>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</si>
  <si>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</si>
  <si>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</si>
  <si>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</si>
  <si>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</si>
  <si>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</si>
  <si>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</si>
  <si>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</si>
  <si>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</si>
  <si>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</si>
  <si>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</si>
  <si>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</si>
  <si>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</si>
  <si>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</si>
  <si>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</si>
  <si>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</si>
  <si>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</si>
  <si>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</si>
  <si>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</si>
  <si>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</si>
  <si>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</si>
  <si>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</si>
  <si>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</si>
  <si>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</si>
  <si>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</si>
  <si>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</si>
  <si>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</si>
  <si>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</si>
  <si>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</si>
  <si>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</si>
  <si>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</si>
  <si>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</si>
  <si>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</si>
  <si>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</si>
  <si>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</si>
  <si>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</si>
  <si>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</si>
  <si>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</si>
  <si>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</si>
  <si>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</si>
  <si>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</si>
  <si>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</si>
  <si>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</si>
  <si>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</si>
  <si>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</si>
  <si>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</si>
  <si>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</si>
  <si>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</si>
  <si>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</si>
  <si>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</si>
  <si>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</si>
  <si>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</si>
  <si>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</si>
  <si>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</si>
  <si>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</si>
  <si>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</si>
  <si>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</si>
  <si>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</si>
  <si>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</si>
  <si>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</si>
  <si>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</si>
  <si>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</si>
  <si>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</si>
  <si>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</si>
  <si>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</si>
  <si>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</si>
  <si>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</si>
  <si>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</si>
  <si>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</si>
  <si>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</si>
  <si>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</si>
  <si>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</si>
  <si>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</si>
  <si>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</si>
  <si>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</si>
  <si>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</si>
  <si>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</si>
  <si>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</si>
  <si>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</si>
  <si>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</si>
  <si>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</si>
  <si>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</si>
  <si>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</si>
  <si>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</si>
  <si>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</si>
  <si>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</si>
  <si>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</si>
  <si>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</si>
  <si>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</si>
  <si>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</si>
  <si>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</si>
  <si>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</si>
  <si>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</si>
  <si>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</si>
  <si>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</si>
  <si>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</si>
  <si>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</si>
  <si>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</si>
  <si>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</si>
  <si>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</si>
  <si>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</si>
  <si>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</si>
  <si>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</si>
  <si>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</si>
  <si>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</si>
  <si>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</si>
  <si>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</si>
  <si>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</si>
  <si>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</si>
  <si>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</si>
  <si>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</si>
  <si>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</si>
  <si>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</si>
  <si>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</si>
  <si>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</si>
  <si>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</si>
  <si>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</si>
  <si>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</si>
  <si>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</si>
  <si>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</si>
  <si>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</si>
  <si>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</si>
  <si>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</si>
  <si>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</si>
  <si>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</si>
  <si>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</si>
  <si>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</si>
  <si>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</si>
  <si>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</si>
  <si>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</si>
  <si>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</si>
  <si>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</si>
  <si>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</si>
  <si>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</si>
  <si>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</si>
  <si>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</si>
  <si>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</si>
  <si>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</si>
  <si>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</si>
  <si>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</si>
  <si>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</si>
  <si>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</si>
  <si>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</si>
  <si>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</si>
  <si>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</si>
  <si>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</si>
  <si>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</si>
  <si>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</si>
  <si>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</si>
  <si>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</si>
  <si>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</si>
  <si>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</si>
  <si>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</si>
  <si>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</si>
  <si>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</si>
  <si>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</si>
  <si>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</si>
  <si>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</si>
  <si>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</si>
  <si>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</si>
  <si>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</si>
  <si>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</si>
  <si>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</si>
  <si>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</si>
  <si>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</si>
  <si>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</si>
  <si>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</si>
  <si>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</si>
  <si>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</si>
  <si>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</si>
  <si>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</si>
  <si>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</si>
  <si>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</si>
  <si>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</si>
  <si>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</si>
  <si>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</si>
  <si>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</si>
  <si>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</si>
  <si>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</si>
  <si>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</si>
  <si>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</si>
  <si>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</si>
  <si>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</si>
  <si>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</si>
  <si>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</si>
  <si>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</si>
  <si>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</si>
  <si>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</si>
  <si>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</si>
  <si>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</si>
  <si>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</si>
  <si>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</si>
  <si>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</si>
  <si>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</si>
  <si>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</si>
  <si>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</si>
  <si>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</si>
  <si>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</si>
  <si>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</si>
  <si>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</si>
  <si>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</si>
  <si>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</si>
  <si>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</si>
  <si>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</si>
  <si>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</si>
  <si>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</si>
  <si>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</si>
  <si>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</si>
  <si>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</si>
  <si>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</si>
  <si>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</si>
  <si>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</si>
  <si>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</si>
  <si>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</si>
  <si>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</si>
  <si>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</si>
  <si>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</si>
  <si>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</si>
  <si>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</si>
  <si>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</si>
  <si>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</si>
  <si>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</si>
  <si>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</si>
  <si>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</si>
  <si>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</si>
  <si>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</si>
  <si>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</si>
  <si>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</si>
  <si>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</si>
  <si>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</si>
  <si>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</si>
  <si>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</si>
  <si>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</si>
  <si>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</si>
  <si>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</si>
  <si>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</si>
  <si>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</si>
  <si>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</si>
  <si>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</si>
  <si>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</si>
  <si>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</si>
  <si>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</si>
  <si>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</si>
  <si>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</si>
  <si>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</si>
  <si>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</si>
  <si>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</si>
  <si>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</si>
  <si>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</si>
  <si>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</si>
  <si>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</si>
  <si>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</si>
  <si>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</si>
  <si>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</si>
  <si>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</si>
  <si>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</si>
  <si>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</si>
  <si>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</si>
  <si>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</si>
  <si>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</si>
  <si>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</si>
  <si>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</si>
  <si>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</si>
  <si>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</si>
  <si>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</si>
  <si>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</si>
  <si>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</si>
  <si>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</si>
  <si>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</si>
  <si>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</si>
  <si>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</si>
  <si>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</si>
  <si>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</si>
  <si>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</si>
  <si>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</si>
  <si>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</si>
  <si>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</si>
  <si>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</si>
  <si>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</si>
  <si>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</si>
  <si>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</si>
  <si>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</si>
  <si>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</si>
  <si>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</si>
  <si>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</si>
  <si>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</si>
  <si>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</si>
  <si>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</si>
  <si>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</si>
  <si>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</si>
  <si>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</si>
  <si>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</si>
  <si>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</si>
  <si>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</si>
  <si>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</si>
  <si>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</si>
  <si>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</si>
  <si>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</si>
  <si>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</si>
  <si>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</si>
  <si>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</si>
  <si>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</si>
  <si>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</si>
  <si>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</si>
  <si>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</si>
  <si>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</si>
  <si>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</si>
  <si>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</si>
  <si>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</si>
  <si>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</si>
  <si>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</si>
  <si>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</si>
  <si>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</si>
  <si>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</si>
  <si>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</si>
  <si>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</si>
  <si>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</si>
  <si>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</si>
  <si>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</si>
  <si>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</si>
  <si>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</si>
  <si>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</si>
  <si>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</si>
  <si>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</si>
  <si>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</si>
  <si>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</si>
  <si>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</si>
  <si>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</si>
  <si>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</si>
  <si>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</si>
  <si>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</si>
  <si>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</si>
  <si>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</si>
  <si>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</si>
  <si>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</si>
  <si>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</si>
  <si>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</si>
  <si>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</si>
  <si>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</si>
  <si>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</si>
  <si>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</si>
  <si>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</si>
  <si>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</si>
  <si>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</si>
  <si>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</si>
  <si>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</si>
  <si>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</si>
  <si>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</si>
  <si>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</si>
  <si>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</si>
  <si>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</si>
  <si>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</si>
  <si>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</si>
  <si>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</si>
  <si>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</si>
  <si>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</si>
  <si>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</si>
  <si>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</si>
  <si>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</si>
  <si>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</si>
  <si>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</si>
  <si>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</si>
  <si>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</si>
  <si>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</si>
  <si>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</si>
  <si>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</si>
  <si>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</si>
  <si>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</si>
  <si>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</si>
  <si>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</si>
  <si>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</si>
  <si>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</si>
  <si>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</si>
  <si>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</si>
  <si>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</si>
  <si>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</si>
  <si>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</si>
  <si>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</si>
  <si>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</si>
  <si>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</si>
  <si>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</si>
  <si>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</si>
  <si>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</si>
  <si>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</si>
  <si>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</si>
  <si>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</si>
  <si>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</si>
  <si>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</si>
  <si>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</si>
  <si>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</si>
  <si>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</si>
  <si>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</si>
  <si>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</si>
  <si>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</si>
  <si>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</si>
  <si>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</si>
  <si>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</si>
  <si>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</si>
  <si>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</si>
  <si>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</si>
  <si>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</si>
  <si>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</si>
  <si>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</si>
  <si>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</si>
  <si>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</si>
  <si>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</si>
  <si>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</si>
  <si>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</si>
  <si>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</si>
  <si>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</si>
  <si>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</si>
  <si>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</si>
  <si>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</si>
  <si>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</si>
  <si>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</si>
  <si>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</si>
  <si>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</si>
  <si>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</si>
  <si>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</si>
  <si>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</si>
  <si>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</si>
  <si>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</si>
  <si>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</si>
  <si>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</si>
  <si>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</si>
  <si>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</si>
  <si>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</si>
  <si>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</si>
  <si>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</si>
  <si>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</si>
  <si>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</si>
  <si>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</si>
  <si>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</si>
  <si>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</si>
  <si>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</si>
  <si>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</si>
  <si>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</si>
  <si>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</si>
  <si>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</si>
  <si>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</si>
  <si>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</si>
  <si>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</si>
  <si>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</si>
  <si>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</si>
  <si>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</si>
  <si>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</si>
  <si>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</si>
  <si>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</si>
  <si>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</si>
  <si>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</si>
  <si>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</si>
  <si>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</si>
  <si>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</si>
  <si>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</si>
  <si>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</si>
  <si>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</si>
  <si>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</si>
  <si>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</si>
  <si>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</si>
  <si>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</si>
  <si>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</si>
  <si>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</si>
  <si>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</si>
  <si>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</si>
  <si>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</si>
  <si>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</si>
  <si>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</si>
  <si>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</si>
  <si>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</si>
  <si>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</si>
  <si>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</si>
  <si>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</si>
  <si>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</si>
  <si>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</si>
  <si>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</si>
  <si>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</si>
  <si>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</si>
  <si>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</si>
  <si>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</si>
  <si>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</si>
  <si>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</si>
  <si>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</si>
  <si>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</si>
  <si>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</si>
  <si>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</si>
  <si>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</si>
  <si>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</si>
  <si>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</si>
  <si>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</si>
  <si>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</si>
  <si>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</si>
  <si>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</si>
  <si>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</si>
  <si>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</si>
  <si>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</si>
  <si>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</si>
  <si>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</si>
  <si>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</si>
  <si>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</si>
  <si>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</si>
  <si>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</si>
  <si>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</si>
  <si>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</si>
  <si>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</si>
  <si>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</si>
  <si>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</si>
  <si>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</si>
  <si>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</si>
  <si>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</si>
  <si>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</si>
  <si>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</si>
  <si>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</si>
  <si>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</si>
  <si>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</si>
  <si>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</si>
  <si>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</si>
  <si>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</si>
  <si>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</si>
  <si>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</si>
  <si>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</si>
  <si>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</si>
  <si>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</si>
  <si>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</si>
  <si>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</si>
  <si>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</si>
  <si>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</si>
  <si>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</si>
  <si>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</si>
  <si>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</si>
  <si>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</si>
  <si>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</si>
  <si>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</si>
  <si>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</si>
  <si>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</si>
  <si>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</si>
  <si>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</si>
  <si>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</si>
  <si>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</si>
  <si>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</si>
  <si>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</si>
  <si>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</si>
  <si>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</si>
  <si>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</si>
  <si>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</si>
  <si>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</si>
  <si>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</si>
  <si>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</si>
  <si>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</si>
  <si>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</si>
  <si>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</si>
  <si>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</si>
  <si>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</si>
  <si>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</si>
  <si>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</si>
  <si>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</si>
  <si>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</si>
  <si>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</si>
  <si>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</si>
  <si>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</si>
  <si>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</si>
  <si>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</si>
  <si>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</si>
  <si>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</si>
  <si>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</si>
  <si>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</si>
  <si>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</si>
  <si>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</si>
  <si>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</si>
  <si>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</si>
  <si>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</si>
  <si>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</si>
  <si>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</si>
  <si>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</si>
  <si>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</si>
  <si>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</si>
  <si>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</si>
  <si>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</si>
  <si>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</si>
  <si>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</si>
  <si>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</si>
  <si>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</si>
  <si>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</si>
  <si>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</si>
  <si>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</si>
  <si>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</si>
  <si>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</si>
  <si>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</si>
  <si>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</si>
  <si>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</si>
  <si>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</si>
  <si>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</si>
  <si>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</si>
  <si>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</si>
  <si>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</si>
  <si>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</si>
  <si>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</si>
  <si>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</si>
  <si>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</si>
  <si>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</si>
  <si>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</si>
  <si>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</si>
  <si>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</si>
  <si>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</si>
  <si>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</si>
  <si>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</si>
  <si>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</si>
  <si>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</si>
  <si>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</si>
  <si>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</si>
  <si>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</si>
  <si>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</si>
  <si>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</si>
  <si>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</si>
  <si>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</si>
  <si>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</si>
  <si>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</si>
  <si>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</si>
  <si>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</si>
  <si>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</si>
  <si>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</si>
  <si>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</si>
  <si>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</si>
  <si>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</si>
  <si>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</si>
  <si>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</si>
  <si>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</si>
  <si>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</si>
  <si>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</si>
  <si>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</si>
  <si>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</si>
  <si>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</si>
  <si>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</si>
  <si>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</si>
  <si>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</si>
  <si>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</si>
  <si>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</si>
  <si>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</si>
  <si>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</si>
  <si>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</si>
  <si>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</si>
  <si>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</si>
  <si>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</si>
  <si>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</si>
  <si>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</si>
  <si>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</si>
  <si>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</si>
  <si>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</si>
  <si>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</si>
  <si>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</si>
  <si>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</si>
  <si>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</si>
  <si>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</si>
  <si>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</si>
  <si>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</si>
  <si>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</si>
  <si>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</si>
  <si>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</si>
  <si>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</si>
  <si>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</si>
  <si>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</si>
  <si>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</si>
  <si>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</si>
  <si>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</si>
  <si>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</si>
  <si>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</si>
  <si>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</si>
  <si>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</si>
  <si>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</si>
  <si>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</si>
  <si>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</si>
  <si>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</si>
  <si>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</si>
  <si>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</si>
  <si>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</si>
  <si>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</si>
  <si>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</si>
  <si>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</si>
  <si>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</si>
  <si>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</si>
  <si>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</si>
  <si>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</si>
  <si>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</si>
  <si>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</si>
  <si>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</si>
  <si>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</si>
  <si>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</si>
  <si>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</si>
  <si>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</si>
  <si>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</si>
  <si>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</si>
  <si>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</si>
  <si>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</si>
  <si>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</si>
  <si>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</si>
  <si>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</si>
  <si>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</si>
  <si>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</si>
  <si>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</si>
  <si>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</si>
  <si>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</si>
  <si>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</si>
  <si>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</si>
  <si>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</si>
  <si>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</si>
  <si>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</si>
  <si>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</si>
  <si>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</si>
  <si>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</si>
  <si>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</si>
  <si>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</si>
  <si>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</si>
  <si>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</si>
  <si>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</si>
  <si>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</si>
  <si>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</si>
  <si>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</si>
  <si>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</si>
  <si>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</si>
  <si>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</si>
  <si>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</si>
  <si>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</si>
  <si>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</si>
  <si>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</si>
  <si>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</si>
  <si>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</si>
  <si>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</si>
  <si>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</si>
  <si>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</si>
  <si>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</si>
  <si>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</si>
  <si>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</si>
  <si>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</si>
  <si>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</si>
  <si>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</si>
  <si>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</si>
  <si>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</si>
  <si>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</si>
  <si>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</si>
  <si>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</si>
  <si>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</si>
  <si>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</si>
  <si>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</si>
  <si>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</si>
  <si>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</si>
  <si>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</si>
  <si>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</si>
  <si>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</si>
  <si>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</si>
  <si>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</si>
  <si>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</si>
  <si>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</si>
  <si>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</si>
  <si>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</si>
  <si>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</si>
  <si>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</si>
  <si>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</si>
  <si>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</si>
  <si>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</si>
  <si>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</si>
  <si>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</si>
  <si>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</si>
  <si>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</si>
  <si>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</si>
  <si>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</si>
  <si>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</si>
  <si>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</si>
  <si>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</si>
  <si>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</si>
  <si>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</si>
  <si>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</si>
  <si>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</si>
  <si>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</si>
  <si>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</si>
  <si>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</si>
  <si>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</si>
  <si>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</si>
  <si>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</si>
  <si>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</si>
  <si>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</si>
  <si>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</si>
  <si>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</si>
  <si>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</si>
  <si>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</si>
  <si>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</si>
  <si>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</si>
  <si>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</si>
  <si>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</si>
  <si>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</si>
  <si>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</si>
  <si>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</si>
  <si>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</si>
  <si>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</si>
  <si>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</si>
  <si>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</si>
  <si>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</si>
  <si>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</si>
  <si>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</si>
  <si>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</si>
  <si>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</si>
  <si>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</si>
  <si>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</si>
  <si>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</si>
  <si>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</si>
  <si>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</si>
  <si>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</si>
  <si>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</si>
  <si>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</si>
  <si>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</si>
  <si>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</si>
  <si>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</si>
  <si>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</si>
  <si>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</si>
  <si>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</si>
  <si>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</si>
  <si>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</si>
  <si>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</si>
  <si>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</si>
  <si>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</si>
  <si>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</si>
  <si>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</si>
  <si>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</si>
  <si>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</si>
  <si>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</si>
  <si>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</si>
  <si>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</si>
  <si>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</si>
  <si>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</si>
  <si>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</si>
  <si>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</si>
  <si>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</si>
  <si>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</si>
  <si>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</si>
  <si>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</si>
  <si>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</si>
  <si>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</si>
  <si>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</si>
  <si>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</si>
  <si>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</si>
  <si>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</si>
  <si>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</si>
  <si>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</si>
  <si>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</si>
  <si>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</si>
  <si>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</si>
  <si>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</si>
  <si>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</si>
  <si>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</si>
  <si>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</si>
  <si>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</si>
  <si>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</si>
  <si>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</si>
  <si>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</si>
  <si>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</si>
  <si>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</si>
  <si>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</si>
  <si>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</si>
  <si>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</si>
  <si>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</si>
  <si>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</si>
  <si>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</si>
  <si>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</si>
  <si>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</si>
  <si>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</si>
  <si>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</si>
  <si>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</si>
  <si>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</si>
  <si>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</si>
  <si>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</si>
  <si>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</si>
  <si>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</si>
  <si>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</si>
  <si>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</si>
  <si>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</si>
  <si>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</si>
  <si>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</si>
  <si>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</si>
  <si>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</si>
  <si>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</si>
  <si>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</si>
  <si>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</si>
  <si>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</si>
  <si>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</si>
  <si>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</si>
  <si>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</si>
  <si>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</si>
  <si>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</si>
  <si>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</si>
  <si>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</si>
  <si>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</si>
  <si>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</si>
  <si>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</si>
  <si>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</si>
  <si>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</si>
  <si>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</si>
  <si>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</si>
  <si>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</si>
  <si>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</si>
  <si>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</si>
  <si>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</si>
  <si>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</si>
  <si>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</si>
  <si>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</si>
  <si>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</si>
  <si>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</si>
  <si>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</si>
  <si>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</si>
  <si>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</si>
  <si>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</si>
  <si>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</si>
  <si>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</si>
  <si>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</si>
  <si>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</si>
  <si>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</si>
  <si>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</si>
  <si>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</si>
  <si>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</si>
  <si>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</si>
  <si>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</si>
  <si>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</si>
  <si>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</si>
  <si>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</si>
  <si>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</si>
  <si>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</si>
  <si>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</si>
  <si>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</si>
  <si>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</si>
  <si>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</si>
  <si>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</si>
  <si>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</si>
  <si>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</si>
  <si>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</si>
  <si>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</si>
  <si>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</si>
  <si>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</si>
  <si>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</si>
  <si>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</si>
  <si>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</si>
  <si>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</si>
  <si>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</si>
  <si>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</si>
  <si>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</si>
  <si>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</si>
  <si>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</si>
  <si>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</si>
  <si>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</si>
  <si>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</si>
  <si>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</si>
  <si>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</si>
  <si>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</si>
  <si>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</si>
  <si>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</si>
  <si>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</si>
  <si>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</si>
  <si>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</si>
  <si>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</si>
  <si>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</si>
  <si>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</si>
  <si>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</si>
  <si>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</si>
  <si>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</si>
  <si>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</si>
  <si>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</si>
  <si>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</si>
  <si>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</si>
  <si>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</si>
  <si>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</si>
  <si>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</si>
  <si>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</si>
  <si>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</si>
  <si>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</si>
  <si>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</si>
  <si>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</si>
  <si>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</si>
  <si>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</si>
  <si>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</si>
  <si>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</si>
  <si>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</si>
  <si>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</si>
  <si>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</si>
  <si>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</si>
  <si>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</si>
  <si>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</si>
  <si>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</si>
  <si>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</si>
  <si>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</si>
  <si>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</si>
  <si>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</si>
  <si>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</si>
  <si>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</si>
  <si>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</si>
  <si>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</si>
  <si>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</si>
  <si>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</si>
  <si>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</si>
  <si>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</si>
  <si>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</si>
  <si>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</si>
  <si>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</si>
  <si>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</si>
  <si>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</si>
  <si>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</si>
  <si>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</si>
  <si>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</si>
  <si>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</si>
  <si>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</si>
  <si>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</si>
  <si>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</si>
  <si>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</si>
  <si>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</si>
  <si>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</si>
  <si>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</si>
  <si>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</si>
  <si>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</si>
  <si>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</si>
  <si>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</si>
  <si>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</si>
  <si>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</si>
  <si>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</si>
  <si>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</si>
  <si>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</si>
  <si>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</si>
  <si>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</si>
  <si>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</si>
  <si>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</si>
  <si>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</si>
  <si>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</si>
  <si>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</si>
  <si>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</si>
  <si>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</si>
  <si>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</si>
  <si>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</si>
  <si>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</si>
  <si>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</si>
  <si>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</si>
  <si>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</si>
  <si>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</si>
  <si>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</si>
  <si>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</si>
  <si>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</si>
  <si>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</si>
  <si>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</si>
  <si>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</si>
  <si>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</si>
  <si>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</si>
  <si>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</si>
  <si>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</si>
  <si>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</si>
  <si>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</si>
  <si>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</si>
  <si>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</si>
  <si>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</si>
  <si>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</si>
  <si>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</si>
  <si>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</si>
  <si>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</si>
  <si>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</si>
  <si>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</si>
  <si>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</si>
  <si>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</si>
  <si>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</si>
  <si>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</si>
  <si>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</si>
  <si>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</si>
  <si>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</si>
  <si>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</si>
  <si>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</si>
  <si>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</si>
  <si>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</si>
  <si>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</si>
  <si>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</si>
  <si>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</si>
  <si>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</si>
  <si>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</si>
  <si>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</si>
  <si>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</si>
  <si>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</si>
  <si>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</si>
  <si>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</si>
  <si>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</si>
  <si>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</si>
  <si>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</si>
  <si>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</si>
  <si>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</si>
  <si>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</si>
  <si>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</si>
  <si>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</si>
  <si>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</si>
  <si>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</si>
  <si>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</si>
  <si>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</si>
  <si>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</si>
  <si>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</si>
  <si>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</si>
  <si>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</si>
  <si>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</si>
  <si>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</si>
  <si>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</si>
  <si>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</si>
  <si>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</si>
  <si>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</si>
  <si>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</si>
  <si>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</si>
  <si>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</si>
  <si>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</si>
  <si>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</si>
  <si>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</si>
  <si>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</si>
  <si>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</si>
  <si>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</si>
  <si>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</si>
  <si>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</si>
  <si>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</si>
  <si>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</si>
  <si>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</si>
  <si>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</si>
  <si>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</si>
  <si>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</si>
  <si>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</si>
  <si>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</si>
  <si>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</si>
  <si>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</si>
  <si>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</si>
  <si>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</si>
  <si>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</si>
  <si>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</si>
  <si>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</si>
  <si>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</si>
  <si>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</si>
  <si>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</si>
  <si>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</si>
  <si>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</si>
  <si>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</si>
  <si>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</si>
  <si>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</si>
  <si>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</si>
  <si>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</si>
  <si>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</si>
  <si>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</si>
  <si>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</si>
  <si>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</si>
  <si>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</si>
  <si>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</si>
  <si>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</si>
  <si>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</si>
  <si>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</si>
  <si>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</si>
  <si>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</si>
  <si>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</si>
  <si>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</si>
  <si>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</si>
  <si>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</si>
  <si>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</si>
  <si>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</si>
  <si>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</si>
  <si>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</si>
  <si>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</si>
  <si>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</si>
  <si>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</si>
  <si>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</si>
  <si>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</si>
  <si>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</si>
  <si>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</si>
  <si>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</si>
  <si>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</si>
  <si>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</si>
  <si>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</si>
  <si>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</si>
  <si>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</si>
  <si>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</si>
  <si>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</si>
  <si>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</si>
  <si>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</si>
  <si>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</si>
  <si>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</si>
  <si>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</si>
  <si>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</si>
  <si>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</si>
  <si>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</si>
  <si>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</si>
  <si>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</si>
  <si>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</si>
  <si>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</si>
  <si>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</si>
  <si>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</si>
  <si>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</si>
  <si>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</si>
  <si>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</si>
  <si>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</si>
  <si>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</si>
  <si>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</si>
  <si>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</si>
  <si>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</si>
  <si>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</si>
  <si>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</si>
  <si>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</si>
  <si>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</si>
  <si>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</si>
  <si>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</si>
  <si>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</si>
  <si>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</si>
  <si>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</si>
  <si>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</si>
  <si>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</si>
  <si>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</si>
  <si>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</si>
  <si>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</si>
  <si>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</si>
  <si>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</si>
  <si>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</si>
  <si>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</si>
  <si>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</si>
  <si>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</si>
  <si>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</si>
  <si>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</si>
  <si>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</si>
  <si>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</si>
  <si>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</si>
  <si>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</si>
  <si>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</si>
  <si>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</si>
  <si>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</si>
  <si>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</si>
  <si>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</si>
  <si>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</si>
  <si>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</si>
  <si>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</si>
  <si>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</si>
  <si>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</si>
  <si>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</si>
  <si>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</si>
  <si>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</si>
  <si>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</si>
  <si>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</si>
  <si>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</si>
  <si>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</si>
  <si>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</si>
  <si>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</si>
  <si>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</si>
  <si>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</si>
  <si>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</si>
  <si>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</si>
  <si>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</si>
  <si>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</si>
  <si>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</si>
  <si>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</si>
  <si>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</si>
  <si>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</si>
  <si>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</si>
  <si>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</si>
  <si>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</si>
  <si>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</si>
  <si>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</si>
  <si>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</si>
  <si>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</si>
  <si>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</si>
  <si>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</si>
  <si>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</si>
  <si>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</si>
  <si>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</si>
  <si>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</si>
  <si>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</si>
  <si>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</si>
  <si>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</si>
  <si>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</si>
  <si>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</si>
  <si>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</si>
  <si>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</si>
  <si>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</si>
  <si>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</si>
  <si>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</si>
  <si>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</si>
  <si>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</si>
  <si>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</si>
  <si>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</si>
  <si>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</si>
  <si>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</si>
  <si>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</si>
  <si>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</si>
  <si>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</si>
  <si>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</si>
  <si>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</si>
  <si>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</si>
  <si>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</si>
  <si>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</si>
  <si>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</si>
  <si>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</si>
  <si>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</si>
  <si>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</si>
  <si>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</si>
  <si>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</si>
  <si>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</si>
  <si>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</si>
  <si>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</si>
  <si>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</si>
  <si>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</si>
  <si>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</si>
  <si>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</si>
  <si>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</si>
  <si>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</si>
  <si>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</si>
  <si>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</si>
  <si>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</si>
  <si>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</si>
  <si>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</si>
  <si>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</si>
  <si>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</si>
  <si>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</si>
  <si>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</si>
  <si>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</si>
  <si>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</si>
  <si>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</si>
  <si>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</si>
  <si>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</si>
  <si>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</si>
  <si>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</si>
  <si>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</si>
  <si>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</si>
  <si>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</si>
  <si>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</si>
  <si>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</si>
  <si>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</si>
  <si>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</si>
  <si>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</si>
  <si>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</si>
  <si>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</si>
  <si>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</si>
  <si>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</si>
  <si>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</si>
  <si>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</si>
  <si>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</si>
  <si>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</si>
  <si>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</si>
  <si>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</si>
  <si>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</si>
  <si>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</si>
  <si>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</si>
  <si>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</si>
  <si>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</si>
  <si>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</si>
  <si>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</si>
  <si>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</si>
  <si>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</si>
  <si>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</si>
  <si>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</si>
  <si>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</si>
  <si>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</si>
  <si>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</si>
  <si>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</si>
  <si>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</si>
  <si>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</si>
  <si>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</si>
  <si>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</si>
  <si>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</si>
  <si>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</si>
  <si>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</si>
  <si>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</si>
  <si>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</si>
  <si>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</si>
  <si>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</si>
  <si>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</si>
  <si>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</si>
  <si>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</si>
  <si>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</si>
  <si>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</si>
  <si>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</si>
  <si>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</si>
  <si>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</si>
  <si>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</si>
  <si>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</si>
  <si>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</si>
  <si>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</si>
  <si>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</si>
  <si>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</si>
  <si>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</si>
  <si>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</si>
  <si>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</si>
  <si>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</si>
  <si>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</si>
  <si>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</si>
  <si>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</si>
  <si>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</si>
  <si>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</si>
  <si>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</si>
  <si>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</si>
  <si>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</si>
  <si>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</si>
  <si>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</si>
  <si>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</si>
  <si>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</si>
  <si>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</si>
  <si>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</si>
  <si>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</si>
  <si>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</si>
  <si>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</si>
  <si>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</si>
  <si>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</si>
  <si>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</si>
  <si>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</si>
  <si>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</si>
  <si>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</si>
  <si>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</si>
  <si>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</si>
  <si>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</si>
  <si>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</si>
  <si>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</si>
  <si>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</si>
  <si>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</si>
  <si>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</si>
  <si>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</si>
  <si>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</si>
  <si>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</si>
  <si>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</si>
  <si>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</si>
  <si>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</si>
  <si>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</si>
  <si>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</si>
  <si>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</si>
  <si>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</si>
  <si>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</si>
  <si>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</si>
  <si>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</si>
  <si>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</si>
  <si>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</si>
  <si>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</si>
  <si>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</si>
  <si>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</si>
  <si>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</si>
  <si>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</si>
  <si>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</si>
  <si>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</si>
  <si>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</si>
  <si>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</si>
  <si>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</si>
  <si>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</si>
  <si>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</si>
  <si>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</si>
  <si>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</si>
  <si>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</si>
  <si>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</si>
  <si>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</si>
  <si>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</si>
  <si>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</si>
  <si>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</si>
  <si>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</si>
  <si>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</si>
  <si>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</si>
  <si>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</si>
  <si>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</si>
  <si>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</si>
  <si>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</si>
  <si>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</si>
  <si>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</si>
  <si>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</si>
  <si>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</si>
  <si>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</si>
  <si>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</si>
  <si>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</si>
  <si>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</si>
  <si>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</si>
  <si>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</si>
  <si>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</si>
  <si>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</si>
  <si>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</si>
  <si>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</si>
  <si>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</si>
  <si>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</si>
  <si>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</si>
  <si>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</si>
  <si>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</si>
  <si>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</si>
  <si>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</si>
  <si>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</si>
  <si>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</si>
  <si>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</si>
  <si>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</si>
  <si>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</si>
  <si>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</si>
  <si>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</si>
  <si>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</si>
  <si>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</si>
  <si>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</si>
  <si>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</si>
  <si>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</si>
  <si>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</si>
  <si>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</si>
  <si>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</si>
  <si>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</si>
  <si>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</si>
  <si>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</si>
  <si>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</si>
  <si>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</si>
  <si>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</si>
  <si>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</si>
  <si>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</si>
  <si>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</si>
  <si>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</si>
  <si>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</si>
  <si>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</si>
  <si>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</si>
  <si>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</si>
  <si>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</si>
  <si>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</si>
  <si>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</si>
  <si>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</si>
  <si>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</si>
  <si>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</si>
  <si>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</si>
  <si>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</si>
  <si>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</si>
  <si>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</si>
  <si>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</si>
  <si>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</si>
  <si>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</si>
  <si>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</si>
  <si>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</si>
  <si>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</si>
  <si>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</si>
  <si>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</si>
  <si>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</si>
  <si>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</si>
  <si>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</si>
  <si>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</si>
  <si>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</si>
  <si>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</si>
  <si>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</si>
  <si>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</si>
  <si>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</si>
  <si>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</si>
  <si>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</si>
  <si>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</si>
  <si>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</si>
  <si>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</si>
  <si>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</si>
  <si>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</si>
  <si>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</si>
  <si>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</si>
  <si>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</si>
  <si>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</si>
  <si>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</si>
  <si>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</si>
  <si>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</si>
  <si>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</si>
  <si>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</si>
  <si>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</si>
  <si>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</si>
  <si>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</si>
  <si>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</si>
  <si>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</si>
  <si>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</si>
  <si>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</si>
  <si>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</si>
  <si>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</si>
  <si>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</si>
  <si>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</si>
  <si>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</si>
  <si>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</si>
  <si>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</si>
  <si>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</si>
  <si>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</si>
  <si>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</si>
  <si>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</si>
  <si>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</si>
  <si>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</si>
  <si>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</si>
  <si>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</si>
  <si>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</si>
  <si>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</si>
  <si>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</si>
  <si>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</si>
  <si>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</si>
  <si>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</si>
  <si>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</si>
  <si>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</si>
  <si>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</si>
  <si>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</si>
  <si>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</si>
  <si>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</si>
  <si>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</si>
  <si>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</si>
  <si>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</si>
  <si>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</si>
  <si>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</si>
  <si>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</si>
  <si>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</si>
  <si>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</si>
  <si>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</si>
  <si>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</si>
  <si>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</si>
  <si>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</si>
  <si>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</si>
  <si>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</si>
  <si>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</si>
  <si>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</si>
  <si>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</si>
  <si>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</si>
  <si>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</si>
  <si>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</si>
  <si>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</si>
  <si>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</si>
  <si>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</si>
  <si>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</si>
  <si>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</si>
  <si>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</si>
  <si>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</si>
  <si>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</si>
  <si>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</si>
  <si>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</si>
  <si>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</si>
  <si>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</si>
  <si>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</si>
  <si>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</si>
  <si>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</si>
  <si>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</si>
  <si>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</si>
  <si>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</si>
  <si>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</si>
  <si>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</si>
  <si>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</si>
  <si>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</si>
  <si>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</si>
  <si>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</si>
  <si>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</si>
  <si>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</si>
  <si>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</si>
  <si>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</si>
  <si>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</si>
  <si>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</si>
  <si>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</si>
  <si>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</si>
  <si>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</si>
  <si>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</si>
  <si>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</si>
  <si>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</si>
  <si>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</si>
  <si>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</si>
  <si>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</si>
  <si>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</si>
  <si>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</si>
  <si>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</si>
  <si>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</si>
  <si>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</si>
  <si>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</si>
  <si>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</si>
  <si>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</si>
  <si>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</si>
  <si>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</si>
  <si>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</si>
  <si>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</si>
  <si>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</si>
  <si>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</si>
  <si>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</si>
  <si>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</si>
  <si>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</si>
  <si>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</si>
  <si>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</si>
  <si>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</si>
  <si>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</si>
  <si>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</si>
  <si>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</si>
  <si>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</si>
  <si>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</si>
  <si>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</si>
  <si>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</si>
  <si>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</si>
  <si>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</si>
  <si>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</si>
  <si>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</si>
  <si>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</si>
  <si>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</si>
  <si>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</si>
  <si>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</si>
  <si>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</si>
  <si>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</si>
  <si>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</si>
  <si>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</si>
  <si>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</si>
  <si>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</si>
  <si>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</si>
  <si>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</si>
  <si>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</si>
  <si>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</si>
  <si>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</si>
  <si>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</si>
  <si>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</si>
  <si>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</si>
  <si>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</si>
  <si>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</si>
  <si>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</si>
  <si>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</si>
  <si>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</si>
  <si>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</si>
  <si>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</si>
  <si>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</si>
  <si>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</si>
  <si>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</si>
  <si>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</si>
  <si>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</si>
  <si>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</si>
  <si>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</si>
  <si>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</si>
  <si>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</si>
  <si>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</si>
  <si>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</si>
  <si>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</si>
  <si>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</si>
  <si>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</si>
  <si>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</si>
  <si>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</si>
  <si>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</si>
  <si>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</si>
  <si>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</si>
  <si>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</si>
  <si>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</si>
  <si>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</si>
  <si>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</si>
  <si>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</si>
  <si>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</si>
  <si>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</si>
  <si>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</si>
  <si>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</si>
  <si>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</si>
  <si>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</si>
  <si>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</si>
  <si>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</si>
  <si>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</si>
  <si>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</si>
  <si>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</si>
  <si>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</si>
  <si>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</si>
  <si>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</si>
  <si>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</si>
  <si>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</si>
  <si>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</si>
  <si>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</si>
  <si>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</si>
  <si>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</si>
  <si>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</si>
  <si>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</si>
  <si>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</si>
  <si>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</si>
  <si>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</si>
  <si>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</si>
  <si>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</si>
  <si>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</si>
  <si>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</si>
  <si>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</si>
  <si>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</si>
  <si>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</si>
  <si>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</si>
  <si>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</si>
  <si>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</si>
  <si>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</si>
  <si>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</si>
  <si>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</si>
  <si>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</si>
  <si>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</si>
  <si>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</si>
  <si>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</si>
  <si>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</si>
  <si>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</si>
  <si>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</si>
  <si>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</si>
  <si>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</si>
  <si>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</si>
  <si>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</si>
  <si>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</si>
  <si>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</si>
  <si>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</si>
  <si>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</si>
  <si>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</si>
  <si>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</si>
  <si>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</si>
  <si>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</si>
  <si>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</si>
  <si>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</si>
  <si>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</si>
  <si>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</si>
  <si>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</si>
  <si>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</si>
  <si>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</si>
  <si>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</si>
  <si>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</si>
  <si>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</si>
  <si>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</si>
  <si>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</si>
  <si>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</si>
  <si>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</si>
  <si>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</si>
  <si>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</si>
  <si>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</si>
  <si>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</si>
  <si>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</si>
  <si>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</si>
  <si>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</si>
  <si>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</si>
  <si>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</si>
  <si>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</si>
  <si>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</si>
  <si>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</si>
  <si>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</si>
  <si>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</si>
  <si>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</si>
  <si>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</si>
  <si>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</si>
  <si>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</si>
  <si>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</si>
  <si>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</si>
  <si>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</si>
  <si>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</si>
  <si>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</si>
  <si>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</si>
  <si>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</si>
  <si>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</si>
  <si>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</si>
  <si>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</si>
  <si>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</si>
  <si>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</si>
  <si>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</si>
  <si>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</si>
  <si>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</si>
  <si>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</si>
  <si>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</si>
  <si>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</si>
  <si>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</si>
  <si>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</si>
  <si>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</si>
  <si>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</si>
  <si>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</si>
  <si>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</si>
  <si>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</si>
  <si>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</si>
  <si>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</si>
  <si>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</si>
  <si>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</si>
  <si>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</si>
  <si>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</si>
  <si>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</si>
  <si>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</si>
  <si>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</si>
  <si>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</si>
  <si>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</si>
  <si>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</si>
  <si>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</si>
  <si>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</si>
  <si>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</si>
  <si>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</si>
  <si>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</si>
  <si>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</si>
  <si>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</si>
  <si>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</si>
  <si>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</si>
  <si>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</si>
  <si>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</si>
  <si>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</si>
  <si>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</si>
  <si>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</si>
  <si>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</si>
  <si>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</si>
  <si>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</si>
  <si>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</si>
  <si>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</si>
  <si>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</si>
  <si>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</si>
  <si>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</si>
  <si>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</si>
  <si>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</si>
  <si>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</si>
  <si>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</si>
  <si>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</si>
  <si>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</si>
  <si>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</si>
  <si>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</si>
  <si>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</si>
  <si>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</si>
  <si>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</si>
  <si>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</si>
  <si>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</si>
  <si>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</si>
  <si>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</si>
  <si>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</si>
  <si>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</si>
  <si>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</si>
  <si>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</si>
  <si>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</si>
  <si>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</si>
  <si>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</si>
  <si>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</si>
  <si>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</si>
  <si>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</si>
  <si>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</si>
  <si>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</si>
  <si>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</si>
  <si>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</si>
  <si>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</si>
  <si>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</si>
  <si>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</si>
  <si>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</si>
  <si>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</si>
  <si>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</si>
  <si>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</si>
  <si>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</si>
  <si>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</si>
  <si>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</si>
  <si>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</si>
  <si>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</si>
  <si>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</si>
  <si>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</si>
  <si>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</si>
  <si>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</si>
  <si>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</si>
  <si>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</si>
  <si>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</si>
  <si>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</si>
  <si>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</si>
  <si>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</si>
  <si>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</si>
  <si>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</si>
  <si>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</si>
  <si>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</si>
  <si>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</si>
  <si>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</si>
  <si>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</si>
  <si>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</si>
  <si>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</si>
  <si>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</si>
  <si>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</si>
  <si>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</si>
  <si>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</si>
  <si>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</si>
  <si>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</si>
  <si>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</si>
  <si>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</si>
  <si>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</si>
  <si>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</si>
  <si>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</si>
  <si>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</si>
  <si>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</si>
  <si>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</si>
  <si>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</si>
  <si>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</si>
  <si>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</si>
  <si>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</si>
  <si>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</si>
  <si>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</si>
  <si>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</si>
  <si>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</si>
  <si>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</si>
  <si>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</si>
  <si>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</si>
  <si>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</si>
  <si>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</si>
  <si>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</si>
  <si>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</si>
  <si>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</si>
  <si>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</si>
  <si>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</si>
  <si>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</si>
  <si>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</si>
  <si>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</si>
  <si>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</si>
  <si>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</si>
  <si>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</si>
  <si>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</si>
  <si>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</si>
  <si>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</si>
  <si>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</si>
  <si>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</si>
  <si>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</si>
  <si>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</si>
  <si>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</si>
  <si>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</si>
  <si>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</si>
  <si>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</si>
  <si>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</si>
  <si>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</si>
  <si>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</si>
  <si>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</si>
  <si>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</si>
  <si>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</si>
  <si>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</si>
  <si>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</si>
  <si>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</si>
  <si>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</si>
  <si>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</si>
  <si>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</si>
  <si>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</si>
  <si>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</si>
  <si>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</si>
  <si>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</si>
  <si>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</si>
  <si>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</si>
  <si>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</si>
  <si>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</si>
  <si>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</si>
  <si>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</si>
  <si>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</si>
  <si>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</si>
  <si>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</si>
  <si>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</si>
  <si>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</si>
  <si>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</si>
  <si>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</si>
  <si>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</si>
  <si>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</si>
  <si>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</si>
  <si>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</si>
  <si>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</si>
  <si>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</si>
  <si>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</si>
  <si>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</si>
  <si>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</si>
  <si>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</si>
  <si>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</si>
  <si>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</si>
  <si>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</si>
  <si>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</si>
  <si>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</si>
  <si>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</si>
  <si>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</si>
  <si>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</si>
  <si>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</si>
  <si>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</si>
  <si>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</si>
  <si>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</si>
  <si>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</si>
  <si>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</si>
  <si>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</si>
  <si>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</si>
  <si>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</si>
  <si>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</si>
  <si>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</si>
  <si>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</si>
  <si>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</si>
  <si>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</si>
  <si>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</si>
  <si>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</si>
  <si>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</si>
  <si>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</si>
  <si>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</si>
  <si>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</si>
  <si>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</si>
  <si>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</si>
  <si>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</si>
  <si>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</si>
  <si>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</si>
  <si>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</si>
  <si>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</si>
  <si>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</si>
  <si>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</si>
  <si>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</si>
  <si>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</si>
  <si>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</si>
  <si>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</si>
  <si>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</si>
  <si>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</si>
  <si>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</si>
  <si>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</si>
  <si>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</si>
  <si>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</si>
  <si>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</si>
  <si>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</si>
  <si>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</si>
  <si>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</si>
  <si>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</si>
  <si>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</si>
  <si>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</si>
  <si>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</si>
  <si>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</si>
  <si>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</si>
  <si>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</si>
  <si>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</si>
  <si>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</si>
  <si>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</si>
  <si>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</si>
  <si>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</si>
  <si>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</si>
  <si>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</si>
  <si>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</si>
  <si>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</si>
  <si>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</si>
  <si>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</si>
  <si>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</si>
  <si>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</si>
  <si>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</si>
  <si>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</si>
  <si>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</si>
  <si>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</si>
  <si>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</si>
  <si>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</si>
  <si>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</si>
  <si>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</si>
  <si>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</si>
  <si>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</si>
  <si>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</si>
  <si>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</si>
  <si>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</si>
  <si>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</si>
  <si>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</si>
  <si>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</si>
  <si>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</si>
  <si>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</si>
  <si>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</si>
  <si>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</si>
  <si>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</si>
  <si>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</si>
  <si>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</si>
  <si>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</si>
  <si>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</si>
  <si>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</si>
  <si>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</si>
  <si>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</si>
  <si>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</si>
  <si>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</si>
  <si>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</si>
  <si>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</si>
  <si>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</si>
  <si>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</si>
  <si>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</si>
  <si>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</si>
  <si>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</si>
  <si>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</si>
  <si>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</si>
  <si>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</si>
  <si>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</si>
  <si>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</si>
  <si>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</si>
  <si>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</si>
  <si>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</si>
  <si>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</si>
  <si>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</si>
  <si>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</si>
  <si>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</si>
  <si>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</si>
  <si>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</si>
  <si>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</si>
  <si>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</si>
  <si>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</si>
  <si>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</si>
  <si>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 xml:space="preserve">Approved from sunset to sunrise, 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</si>
  <si>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</si>
  <si>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</si>
  <si>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</si>
  <si>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</si>
  <si>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</si>
  <si>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</si>
  <si>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</si>
  <si>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</si>
  <si>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</si>
  <si>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</si>
  <si>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</si>
  <si>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</si>
  <si>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</si>
  <si>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</si>
  <si>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</si>
  <si>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</si>
  <si>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</si>
  <si>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</si>
  <si>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</si>
  <si>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</si>
  <si>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</si>
  <si>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</si>
  <si>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</si>
  <si>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</si>
  <si>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</si>
  <si>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</si>
  <si>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</si>
  <si>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</si>
  <si>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</si>
  <si>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</si>
  <si>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</si>
  <si>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</si>
  <si>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</si>
  <si>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</si>
  <si>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</si>
  <si>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</si>
  <si>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</si>
  <si>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</si>
  <si>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</si>
  <si>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</si>
  <si>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</si>
  <si>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</si>
  <si>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</si>
  <si>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</si>
  <si>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</si>
  <si>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</si>
  <si>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</si>
  <si>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</si>
  <si>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</si>
  <si>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</si>
  <si>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</si>
  <si>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</si>
  <si>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</si>
  <si>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</si>
  <si>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</si>
  <si>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</si>
  <si>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</si>
  <si>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</si>
  <si>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</si>
  <si>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</si>
  <si>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</si>
  <si>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</si>
  <si>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</si>
  <si>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</si>
  <si>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</si>
  <si>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</si>
  <si>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</si>
  <si>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</si>
  <si>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</si>
  <si>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</si>
  <si>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</si>
  <si>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</si>
  <si>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</si>
  <si>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</si>
  <si>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</si>
  <si>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</si>
  <si>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</si>
  <si>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</si>
  <si>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</si>
  <si>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</si>
  <si>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</si>
  <si>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</si>
  <si>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</si>
  <si>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</si>
  <si>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</si>
  <si>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</si>
  <si>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PCM-20251102-00002148</t>
  </si>
  <si>
    <t xml:space="preserve">Access night issue USF area </t>
  </si>
  <si>
    <t>PCM-20251103-00000047</t>
  </si>
  <si>
    <t>PCM-20251103-00000198</t>
  </si>
  <si>
    <t>80 mins</t>
  </si>
  <si>
    <t>NO PCM</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</si>
  <si>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</si>
  <si>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</si>
  <si>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</si>
  <si>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</si>
  <si>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</si>
  <si>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</si>
  <si>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</si>
  <si>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PCM-20251103-00000155</t>
  </si>
  <si>
    <t>EM team at site checking</t>
  </si>
  <si>
    <t>PCM-20251103-00000213</t>
  </si>
  <si>
    <t>EM team moved need 25 min</t>
  </si>
  <si>
    <t>PCM-20251103-00000162</t>
  </si>
  <si>
    <t>sectors down due to Rectfrie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</si>
</sst>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3" totalsRowShown="0" headerRowDxfId="48" dataDxfId="47" headerRowBorderDxfId="45" tableBorderDxfId="46" totalsRowBorderDxfId="44">
  <autoFilter ref="A1:L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301.24880706018303</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0.12557789351558313</v>
      </c>
      <c r="H3" s="135">
        <v>45964.066550925927</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45964.197232986109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45964.197232986109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45964.197232986109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45964.197232986109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45964.197232986109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45964.197232986109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45964.197232986109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45964.197232986109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45964.197232986109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45964.197232986109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45964.197232986109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45964.197232986109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45964.197232986109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45964.197232986109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45964.197232986109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45964.197232986109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45964.197232986109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45964.197232986109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45964.197232986109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45964.197232986109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45964.197232986109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45964.197232986109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45964.197232986109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45964.197232986109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45964.197232986109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45964.197232986109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45964.197232986109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45964.197232986109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45964.197232986109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45964.197232986109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45964.197232986109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45964.197232986109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45964.197232986109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45964.197232986109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45964.197232986109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45964.197232986109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45964.197232986109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45964.197232986109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45964.197232986109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45964.197232986109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45964.197232986109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45964.197232986109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45964.197232986109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45964.197232986109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45964.197232986109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45964.197232986109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45964.197232986109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45964.197232986109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45964.197232986109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45964.197232986109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45964.197232986109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45964.197232986109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45964.197232986109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45964.197232986109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45964.197232986109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45964.197232986109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45964.197232986109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45964.197232986109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45964.197232986109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45964.197232986109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45964.197232986109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45964.197232986109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45964.197232986109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45964.197232986109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45964.197232986109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45964.197232986109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45964.197232986109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45964.197232986109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45964.197232986109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45964.197232986109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45964.197232986109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45964.197232986109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45964.197232986109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45964.197232986109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45964.197232986109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45964.197232986109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45964.197232986109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45964.197232986109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45964.197232986109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45964.197232986109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45964.197232986109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45964.197232986109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45964.197232986109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45964.197232986109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45964.197232986109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45964.197232986109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45964.197232986109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45964.197232986109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45964.197232986109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45964.197232986109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45964.197232986109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45964.197232986109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45964.197232986109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45964.197232986109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45964.197232986109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45964.197232986109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45964.197232986109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45964.197232986109</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45964.197232986109</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45964.197232986109</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45964.197232986109</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45964.197232986109</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45964.197232986109</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45964.197232986109</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45964.197232986109</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45964.197232986109</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45964.197232986109</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45964.197232986109</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45964.197232986109</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7DA2F6E3-BE44-4DF0-8C50-0ACFE6B05A21}"/>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139.19739502314769</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5.4551496527783456</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45964.197232986109</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45964.197232986109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45964.197232986109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45964.197232986109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45964.197232986109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45964.197232986109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45964.197232986109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45964.197232986109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45964.197232986109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45964.197232986109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45964.197232986109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45964.197232986109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45964.197232986109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45964.197232986109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45964.197232986109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45964.197232986109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45964.197232986109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45964.197232986109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45964.197232986109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45964.197232986109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45964.197232986109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45964.197232986109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45964.197232986109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45964.197232986109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45964.197232986109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45964.197232986109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45964.197232986109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45964.197232986109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45964.197232986109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45964.197232986109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45964.197232986109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45964.197232986109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45964.197232986109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45964.197232986109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45964.197232986109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45964.197232986109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45964.197232986109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45964.197232986109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45964.197232986109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45964.197232986109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45964.197232986109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45964.197232986109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45964.197232986109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45964.197232986109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45964.197232986109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45964.197232986109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45964.197232986109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45964.197232986109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45964.197232986109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45964.197232986109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45964.197232986109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45964.197232986109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45964.197232986109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45964.197232986109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45964.197232986109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45964.197232986109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45964.197232986109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45964.197232986109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45964.197232986109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45964.197232986109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45964.197232986109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45964.197232986109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45964.197232986109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45964.197232986109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45964.197232986109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45964.197232986109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45964.197232986109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45964.197232986109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45964.197232986109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45964.197232986109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45964.197232986109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45964.197232986109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45964.197232986109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45964.197232986109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45964.197232986109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45964.197232986109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45964.197232986109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45964.197232986109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45964.197232986109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45964.197232986109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45964.197232986109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45964.197232986109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45964.197232986109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45964.197232986109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45964.197232986109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45964.197232986109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45964.197232986109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45964.197232986109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45964.197232986109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45964.197232986109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45964.197232986109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45964.197232986109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45964.197232986109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45964.197232986109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45964.197232986109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45964.197232986109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45964.197232986109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45964.197232986109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45964.197232986109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45964.197232986109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45964.197232986109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45964.197232986109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45964.197232986109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45964.197232986109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45964.197232986109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45964.197232986109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45964.197232986109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45964.197232986109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45964.197232986109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45964.197232986109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45964.197232986109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45964.197232986109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45964.197232986109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45964.197232986109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45964.197232986109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45964.197232986109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45964.197232986109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45964.197232986109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45964.197232986109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45964.197232986109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45964.197232986109</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45964.197232986109</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45964.197232986109</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45964.197232986109</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45964.197232986109</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45964.197232986109</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45964.197232986109</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45964.197232986109</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45964.197232986109</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45964.197232986109</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45964.197232986109</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45964.197232986109</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45964.197232986109</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45964.197232986109</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45964.197232986109</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45964.197232986109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45964.197232986109</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45964.197232986109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45964.197232986109</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45964.197232986109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45964.197232986109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45964.197232986109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45964.197232986109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45964.197232986109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45964.197232986109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45964.197232986109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45964.197232986109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45964.197232986109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45964.197232986109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45964.197232986109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45964.197232986109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45964.197232986109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45964.197232986109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45964.197232986109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45964.197232986109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45964.197232986109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45964.197232986109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45964.197232986109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45964.197232986109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45964.197232986109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45964.197232986109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45964.197232986109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45964.197232986109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45964.197232986109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45964.197232986109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45964.197232986109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45964.197232986109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45964.197232986109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45964.197232986109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45964.197232986109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45964.197232986109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45964.197232986109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45964.197232986109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45964.197232986109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45964.197232986109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45964.197232986109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45964.197232986109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45964.197232986109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45964.197232986109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45964.197232986109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45964.197232986109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45964.197232986109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45964.197232986109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45964.197232986109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45964.197232986109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45964.197232986109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45964.197232986109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45964.197232986109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45964.197232986109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45964.197232986109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45964.197232986109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45964.197232986109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45964.197232986109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45964.197232986109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45964.197232986109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45964.197232986109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45964.197232986109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45964.197232986109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45964.197232986109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45964.197232986109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45964.197232986109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45964.197232986109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45964.197232986109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45964.197232986109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45964.197232986109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45964.197232986109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45964.197232986109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45964.197232986109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45964.197232986109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45964.197232986109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45964.197232986109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45964.197232986109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45964.197232986109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45964.197232986109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45964.197232986109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45964.197232986109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45964.197232986109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45964.197232986109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45964.197232986109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45964.197232986109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45964.197232986109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45964.197232986109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45964.197232986109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45964.197232986109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45964.197232986109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45964.197232986109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45964.197232986109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45964.197232986109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45964.197232986109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45964.197232986109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45964.197232986109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45964.197232986109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45964.197232986109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45964.197232986109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45964.197232986109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45964.197232986109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45964.197232986109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45964.197232986109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45964.197232986109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45964.197232986109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45964.197232986109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45964.197232986109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45964.197232986109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45964.197232986109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45964.197232986109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45964.197232986109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45964.197232986109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45964.197232986109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45964.197232986109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45964.197232986109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45964.197232986109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45964.197232986109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45964.197232986109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45964.197232986109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45964.197232986109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45964.197232986109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45964.197232986109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45964.197232986109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45964.197232986109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45964.197232986109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45964.197232986109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45964.197232986109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45964.197232986109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45964.197232986109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45964.197232986109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45964.197232986109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45964.197232986109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45964.197232986109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45964.197232986109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45964.197232986109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45964.197232986109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45964.197232986109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45964.197232986109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45964.197232986109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45964.197232986109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45964.197232986109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45964.197232986109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45964.197232986109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45964.197232986109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45964.197232986109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45964.197232986109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45964.197232986109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45964.197232986109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45964.197232986109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45964.197232986109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45964.197232986109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45964.197232986109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45964.197232986109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45964.197232986109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45964.197232986109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45964.197232986109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45964.197232986109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45964.197232986109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45964.197232986109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45964.197232986109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45964.197232986109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45964.197232986109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45964.197232986109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45964.197232986109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45964.197232986109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45964.197232986109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45964.197232986109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45964.197232986109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45964.197232986109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45964.197232986109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45964.197232986109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45964.197232986109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45964.197232986109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45964.197232986109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45964.197232986109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45964.197232986109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45964.197232986109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45964.197232986109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45964.197232986109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45964.197232986109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45964.197232986109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45964.197232986109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45964.197232986109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45964.197232986109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45964.197232986109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45964.197232986109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45964.197232986109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45964.197232986109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45964.197232986109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45964.197232986109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45964.197232986109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45964.197232986109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45964.197232986109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45964.197232986109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45964.197232986109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45964.197232986109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45964.197232986109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45964.197232986109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45964.197232986109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45964.197232986109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45964.197232986109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45964.197232986109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45964.197232986109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45964.197232986109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45964.197232986109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45964.197232986109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45964.197232986109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45964.197232986109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45964.197232986109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45964.197232986109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45964.197232986109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45964.197232986109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45964.197232986109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45964.197232986109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45964.197232986109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45964.197232986109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45964.197232986109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45964.197232986109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45964.197232986109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45964.197232986109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45964.197232986109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45964.197232986109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45964.197232986109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45964.197232986109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45964.197232986109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45964.197232986109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45964.197232986109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45964.197232986109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45964.197232986109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45964.197232986109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45964.197232986109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45964.197232986109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45964.197232986109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45964.197232986109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45964.197232986109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45964.197232986109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45964.197232986109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45964.197232986109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45964.197232986109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45964.197232986109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45964.197232986109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45964.197232986109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45964.197232986109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45964.197232986109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45964.197232986109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45964.197232986109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45964.197232986109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45964.197232986109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45964.197232986109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45964.197232986109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45964.197232986109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45964.197232986109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45964.197232986109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45964.197232986109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45964.197232986109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45964.197232986109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45964.197232986109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45964.197232986109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45964.197232986109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45964.197232986109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45964.197232986109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45964.197232986109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45964.197232986109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45964.197232986109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45964.197232986109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45964.197232986109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45964.197232986109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45964.197232986109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45964.197232986109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45964.197232986109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45964.197232986109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45964.197232986109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45964.197232986109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45964.197232986109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45964.197232986109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45964.197232986109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45964.197232986109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45964.197232986109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45964.197232986109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45964.197232986109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45964.197232986109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45964.197232986109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45964.197232986109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45964.197232986109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45964.197232986109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45964.197232986109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45964.197232986109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45964.197232986109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45964.197232986109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45964.197232986109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45964.197232986109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45964.197232986109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45964.197232986109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45964.197232986109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45964.197232986109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45964.197232986109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45964.197232986109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45964.197232986109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45964.197232986109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45964.197232986109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45964.197232986109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45964.197232986109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45964.197232986109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45964.197232986109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45964.197232986109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45964.197232986109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45964.197232986109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45964.197232986109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45964.197232986109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45964.197232986109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45964.197232986109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45964.197232986109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45964.197232986109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45964.197232986109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45964.197232986109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45964.197232986109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45964.197232986109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45964.197232986109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45964.197232986109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45964.197232986109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45964.197232986109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45964.197232986109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45964.197232986109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45964.197232986109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45964.197232986109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45964.197232986109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45964.197232986109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45964.197232986109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45964.197232986109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45964.197232986109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45964.197232986109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45964.197232986109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45964.197232986109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45964.197232986109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45964.197232986109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45964.197232986109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45964.197232986109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45964.197232986109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45964.197232986109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45964.197232986109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45964.197232986109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45964.197232986109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45964.197232986109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45964.197232986109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45964.197232986109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45964.197232986109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45964.197232986109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45964.197232986109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45964.197232986109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45964.197232986109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45964.197232986109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45964.197232986109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45964.197232986109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45964.197232986109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45964.197232986109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45964.197232986109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45964.197232986109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45964.197232986109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45964.197232986109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45964.197232986109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45964.197232986109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45964.197232986109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45964.197232986109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45964.197232986109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45964.197232986109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45964.197232986109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45964.197232986109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45964.197232986109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45964.197232986109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45964.197232986109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45964.197232986109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45964.197232986109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45964.197232986109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45964.197232986109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45964.197232986109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45964.197232986109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45964.197232986109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45964.197232986109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45964.197232986109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45964.197232986109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45964.197232986109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45964.197232986109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45964.197232986109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45964.197232986109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45964.197232986109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45964.197232986109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45964.197232986109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45964.197232986109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45964.197232986109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45964.197232986109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45964.197232986109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45964.197232986109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45964.197232986109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45964.197232986109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45964.197232986109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45964.197232986109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45964.197232986109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45964.197232986109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45964.197232986109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45964.197232986109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45964.197232986109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45964.197232986109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45964.197232986109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45964.197232986109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45964.197232986109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45964.197232986109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45964.197232986109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45964.197232986109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45964.197232986109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45964.197232986109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45964.197232986109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45964.197232986109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45964.197232986109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45964.197232986109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45964.197232986109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45964.197232986109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45964.197232986109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45964.197232986109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45964.197232986109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45964.197232986109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45964.197232986109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45964.197232986109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45964.197232986109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45964.197232986109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45964.197232986109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45964.197232986109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45964.197232986109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45964.197232986109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45964.197232986109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45964.197232986109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45964.197232986109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45964.197232986109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45964.197232986109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45964.197232986109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45964.197232986109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45964.197232986109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45964.197232986109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45964.197232986109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45964.197232986109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45964.197232986109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45964.197232986109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45964.197232986109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45964.197232986109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45964.197232986109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45964.197232986109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45964.197232986109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45964.197232986109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45964.197232986109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45964.197232986109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45964.197232986109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45964.197232986109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45964.197232986109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45964.197232986109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45964.197232986109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45964.197232986109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45964.197232986109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45964.197232986109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45964.197232986109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45964.197232986109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45964.197232986109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45964.197232986109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45964.197232986109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45964.197232986109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45964.197232986109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45964.197232986109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45964.197232986109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45964.197232986109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45964.197232986109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45964.197232986109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45964.197232986109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45964.197232986109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45964.197232986109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45964.197232986109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45964.197232986109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45964.197232986109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45964.197232986109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45964.197232986109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45964.197232986109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45964.197232986109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45964.197232986109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45964.197232986109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45964.197232986109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45964.197232986109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45964.197232986109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45964.197232986109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45964.197232986109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45964.197232986109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45964.197232986109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45964.197232986109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45964.197232986109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45964.197232986109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45964.197232986109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45964.197232986109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45964.197232986109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45964.197232986109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45964.197232986109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45964.197232986109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45964.197232986109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45964.197232986109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45964.197232986109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45964.197232986109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45964.197232986109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45964.197232986109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45964.197232986109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45964.197232986109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45964.197232986109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45964.197232986109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45964.197232986109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45964.197232986109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45964.197232986109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45964.197232986109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45964.197232986109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45964.197232986109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45964.197232986109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45964.197232986109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45964.197232986109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45964.197232986109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45964.197232986109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45964.197232986109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45964.197232986109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45964.197232986109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45964.197232986109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45964.197232986109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45964.197232986109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45964.197232986109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45964.197232986109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45964.197232986109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45964.197232986109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45964.197232986109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45964.197232986109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45964.197232986109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45964.197232986109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45964.197232986109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45964.197232986109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45964.197232986109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45964.197232986109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45964.197232986109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45964.197232986109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45964.197232986109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45964.197232986109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45964.197232986109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45964.197232986109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45964.197232986109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45964.197232986109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45964.197232986109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45964.197232986109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45964.197232986109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45964.197232986109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45964.197232986109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45964.197232986109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45964.197232986109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45964.197232986109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45964.197232986109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45964.197232986109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45964.197232986109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45964.197232986109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45964.197232986109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45964.197232986109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45964.197232986109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45964.197232986109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45964.197232986109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45964.197232986109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45964.197232986109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45964.197232986109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45964.197232986109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45964.197232986109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45964.197232986109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45964.197232986109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45964.197232986109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45964.197232986109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45964.197232986109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45964.197232986109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45964.197232986109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45964.197232986109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45964.197232986109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45964.197232986109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45964.197232986109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45964.197232986109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45964.197232986109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45964.197232986109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45964.197232986109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45964.197232986109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45964.197232986109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45964.197232986109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45964.197232986109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45964.197232986109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45964.197232986109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45964.197232986109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45964.197232986109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45964.197232986109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45964.197232986109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45964.197232986109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45964.197232986109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45964.197232986109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45964.197232986109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45964.197232986109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45964.197232986109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45964.197232986109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45964.197232986109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45964.197232986109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45964.197232986109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45964.197232986109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45964.197232986109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45964.197232986109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45964.197232986109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45964.197232986109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45964.197232986109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45964.197232986109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45964.197232986109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45964.197232986109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45964.197232986109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45964.197232986109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45964.197232986109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45964.197232986109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45964.197232986109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45964.197232986109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45964.197232986109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45964.197232986109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45964.197232986109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45964.197232986109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45964.197232986109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45964.197232986109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45964.197232986109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45964.197232986109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45964.197232986109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45964.197232986109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45964.197232986109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45964.197232986109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45964.197232986109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45964.197232986109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45964.197232986109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45964.197232986109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45964.197232986109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45964.197232986109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45964.197232986109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45964.197232986109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45964.197232986109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45964.197232986109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45964.197232986109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45964.197232986109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45964.197232986109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45964.197232986109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45964.197232986109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45964.197232986109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45964.197232986109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45964.197232986109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45964.197232986109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45964.197232986109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45964.197232986109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45964.197232986109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45964.197232986109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45964.197232986109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45964.197232986109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45964.197232986109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45964.197232986109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45964.197232986109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45964.197232986109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45964.197232986109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45964.197232986109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45964.197232986109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45964.197232986109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45964.197232986109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45964.197232986109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45964.197232986109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45964.197232986109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45964.197232986109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45964.197232986109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45964.197232986109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45964.197232986109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45964.197232986109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45964.197232986109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45964.197232986109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45964.197232986109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45964.197232986109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45964.197232986109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45964.197232986109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45964.197232986109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45964.197232986109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45964.197232986109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45964.197232986109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45964.197232986109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45964.197232986109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45964.197232986109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45964.197232986109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45964.197232986109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45964.197232986109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45964.197232986109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45964.197232986109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45964.197232986109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45964.197232986109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45964.197232986109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45964.197232986109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45964.197232986109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45964.197232986109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45964.197232986109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45964.197232986109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45964.197232986109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45964.197232986109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45964.197232986109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45964.197232986109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45964.197232986109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45964.197232986109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45964.197232986109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45964.197232986109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45964.197232986109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45964.197232986109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45964.197232986109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45964.197232986109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45964.197232986109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45964.197232986109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45964.197232986109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45964.197232986109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45964.197232986109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45964.197232986109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45964.197232986109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45964.197232986109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45964.197232986109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45964.197232986109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45964.197232986109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45964.197232986109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45964.197232986109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45964.197232986109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45964.197232986109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45964.197232986109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45964.197232986109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45964.197232986109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45964.197232986109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45964.197232986109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45964.197232986109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45964.197232986109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45964.197232986109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45964.197232986109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45964.197232986109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45964.197232986109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45964.197232986109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45964.197232986109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45964.197232986109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45964.197232986109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45964.197232986109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45964.197232986109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45964.197232986109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45964.197232986109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45964.197232986109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45964.197232986109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45964.197232986109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45964.197232986109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45964.197232986109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45964.197232986109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45964.197232986109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45964.197232986109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45964.197232986109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45964.197232986109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45964.197232986109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45964.197232986109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45964.197232986109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45964.197232986109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45964.197232986109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45964.197232986109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45964.197232986109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45964.197232986109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45964.197232986109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45964.197232986109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45964.197232986109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45964.197232986109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45964.197232986109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45964.197232986109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45964.197232986109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45964.197232986109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45964.197232986109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45964.197232986109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45964.197232986109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45964.197232986109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45964.197232986109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45964.197232986109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45964.197232986109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45964.197232986109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45964.197232986109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45964.197232986109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45964.197232986109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45964.197232986109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45964.197232986109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45964.197232986109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45964.197232986109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45964.197232986109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45964.197232986109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45964.197232986109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45964.197232986109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45964.197232986109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45964.197232986109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45964.197232986109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45964.197232986109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45964.197232986109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45964.197232986109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45964.197232986109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45964.197232986109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45964.197232986109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45964.197232986109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45964.197232986109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45964.197232986109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45964.197232986109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45964.197232986109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45964.197232986109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45964.197232986109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45964.197232986109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45964.197232986109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45964.197232986109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45964.197232986109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45964.197232986109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45964.197232986109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45964.197232986109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45964.197232986109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45964.197232986109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45964.197232986109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45964.197232986109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45964.197232986109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45964.197232986109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45964.197232986109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45964.197232986109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45964.197232986109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45964.197232986109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45964.197232986109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45964.197232986109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45964.197232986109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45964.197232986109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45964.197232986109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45964.197232986109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45964.197232986109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45964.197232986109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45964.197232986109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45964.197232986109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45964.197232986109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45964.197232986109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45964.197232986109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45964.197232986109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45964.197232986109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45964.197232986109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45964.197232986109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45964.197232986109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45964.197232986109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45964.197232986109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45964.197232986109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45964.197232986109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45964.197232986109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45964.197232986109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45964.197232986109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45964.197232986109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45964.197232986109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45964.197232986109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45964.197232986109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45964.197232986109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45964.197232986109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45964.197232986109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45964.197232986109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45964.197232986109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45964.197232986109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45964.197232986109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45964.197232986109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45964.197232986109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45964.197232986109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45964.197232986109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45964.197232986109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45964.197232986109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45964.197232986109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45964.197232986109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45964.197232986109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45964.197232986109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45964.197232986109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45964.197232986109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45964.197232986109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45964.197232986109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45964.197232986109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45964.197232986109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45964.197232986109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45964.197232986109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45964.197232986109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45964.197232986109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45964.197232986109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45964.197232986109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45964.197232986109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45964.197232986109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45964.197232986109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45964.197232986109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45964.197232986109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45964.197232986109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45964.197232986109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45964.197232986109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45964.197232986109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45964.197232986109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45964.197232986109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45964.197232986109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45964.197232986109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45964.197232986109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45964.197232986109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45964.197232986109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45964.197232986109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45964.197232986109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45964.197232986109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45964.197232986109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45964.197232986109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45964.197232986109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45964.197232986109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45964.197232986109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45964.197232986109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45964.197232986109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45964.197232986109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45964.197232986109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45964.197232986109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45964.197232986109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45964.197232986109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45964.197232986109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45964.197232986109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45964.197232986109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45964.197232986109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45964.197232986109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45964.197232986109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45964.197232986109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45964.197232986109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45964.197232986109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45964.197232986109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45964.197232986109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45964.197232986109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45964.197232986109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45964.197232986109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45964.197232986109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45964.197232986109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45964.197232986109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45964.197232986109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45964.197232986109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45964.197232986109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45964.197232986109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45964.197232986109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45964.197232986109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45964.197232986109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45964.197232986109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45964.197232986109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45964.197232986109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45964.197232986109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45964.197232986109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45964.197232986109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45964.197232986109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45964.197232986109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45964.197232986109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45964.197232986109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45964.197232986109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45964.197232986109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45964.197232986109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45964.197232986109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45964.197232986109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45964.197232986109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45964.197232986109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45964.197232986109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45964.197232986109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45964.197232986109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45964.197232986109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45964.197232986109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45964.197232986109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45964.197232986109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45964.197232986109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45964.197232986109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45964.197232986109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45964.197232986109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45964.197232986109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45964.197232986109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45964.197232986109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45964.197232986109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45964.197232986109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45964.197232986109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45964.197232986109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45964.197232986109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45964.197232986109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45964.197232986109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45964.197232986109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45964.197232986109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45964.197232986109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45964.197232986109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45964.197232986109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45964.197232986109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45964.197232986109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45964.197232986109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45964.197232986109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45964.197232986109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45964.197232986109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45964.197232986109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45964.197232986109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45964.197232986109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45964.197232986109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45964.197232986109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45964.197232986109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45964.197232986109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45964.197232986109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45964.197232986109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45964.197232986109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45964.197232986109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45964.197232986109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45964.197232986109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45964.197232986109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45964.197232986109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45964.197232986109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45964.197232986109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45964.197232986109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45964.197232986109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45964.197232986109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45964.197232986109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45964.197232986109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45964.197232986109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45964.197232986109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45964.197232986109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45964.197232986109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45964.197232986109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45964.197232986109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45964.197232986109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45964.197232986109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45964.197232986109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45964.197232986109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45964.197232986109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45964.197232986109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45964.197232986109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45964.197232986109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45964.197232986109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45964.197232986109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45964.197232986109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45964.197232986109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45964.197232986109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45964.197232986109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45964.197232986109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45964.197232986109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45964.197232986109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45964.197232986109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45964.197232986109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45964.197232986109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45964.197232986109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45964.197232986109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45964.197232986109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45964.197232986109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45964.197232986109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45964.197232986109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45964.197232986109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45964.197232986109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45964.197232986109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45964.197232986109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45964.197232986109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45964.197232986109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45964.197232986109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45964.197232986109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45964.197232986109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45964.197232986109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45964.197232986109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45964.197232986109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45964.197232986109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45964.197232986109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45964.197232986109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45964.197232986109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45964.197232986109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45964.197232986109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45964.197232986109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45964.197232986109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45964.197232986109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45964.197232986109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45964.197232986109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45964.197232986109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45964.197232986109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45964.197232986109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45964.197232986109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45964.197232986109</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45964.197232986109</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45964.197232986109</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45964.197232986109</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45964.197232986109</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45964.197232986109</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45964.197232986109</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45964.197232986109</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45964.197232986109</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45964.197232986109</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45964.197232986109</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45964.197232986109</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45964.197232986109</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3"/>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260.71651539351296</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1</v>
      </c>
      <c r="D3" s="120" t="s">
        <v>37288</v>
      </c>
      <c r="E3" s="97" t="s">
        <v>39021</v>
      </c>
      <c r="F3" s="122">
        <v>45963.873611111114</v>
      </c>
      <c r="G3" s="123">
        <f ca="1">IFERROR(NOW()-F3,"")</f>
        <v>0.32362187499529682</v>
      </c>
      <c r="H3" s="122">
        <v>45963.867986111109</v>
      </c>
      <c r="I3" s="118" t="str">
        <f>IFERROR(VLOOKUP(D3,DB!A:F,6,0),"")</f>
        <v>Generator-SG</v>
      </c>
      <c r="J3" s="118" t="str">
        <f>IFERROR(VLOOKUP(D3,DB!A:G,7,0),"")</f>
        <v>Dead</v>
      </c>
      <c r="K3" s="124" t="s">
        <v>39112</v>
      </c>
      <c r="L3" s="120" t="str">
        <f>IFERROR(VLOOKUP(D3,DB!A:I,9,0),"")</f>
        <v>Latis</v>
      </c>
    </row>
    <row r="4" spans="1:16" ht="15" customHeight="1">
      <c r="A4" s="118" t="s">
        <v>39113</v>
      </c>
      <c r="B4" s="118" t="str">
        <f>IFERROR(VLOOKUP(D4,DB!A:K,11,0),"")</f>
        <v>R4</v>
      </c>
      <c r="C4" s="119">
        <v>1</v>
      </c>
      <c r="D4" s="120" t="s">
        <v>37283</v>
      </c>
      <c r="E4" s="97" t="s">
        <v>39021</v>
      </c>
      <c r="F4" s="122">
        <v>45964.041666666664</v>
      </c>
      <c r="G4" s="123">
        <f ca="1">IFERROR(NOW()-F4,"")</f>
        <v>0.15556631944491528</v>
      </c>
      <c r="H4" s="122">
        <v>45964.035914351851</v>
      </c>
      <c r="I4" s="118" t="str">
        <f>IFERROR(VLOOKUP(D4,DB!A:F,6,0),"")</f>
        <v>Generator-SG</v>
      </c>
      <c r="J4" s="118" t="str">
        <f>IFERROR(VLOOKUP(D4,DB!A:G,7,0),"")</f>
        <v>Vandalized</v>
      </c>
      <c r="K4" s="124" t="s">
        <v>39112</v>
      </c>
      <c r="L4" s="120" t="str">
        <f>IFERROR(VLOOKUP(D4,DB!A:I,9,0),"")</f>
        <v>Latis</v>
      </c>
    </row>
    <row r="5" spans="1:16" ht="15" customHeight="1">
      <c r="A5" s="118" t="s">
        <v>39114</v>
      </c>
      <c r="B5" s="118" t="str">
        <f>IFERROR(VLOOKUP(D5,DB!A:K,11,0),"")</f>
        <v>R4</v>
      </c>
      <c r="C5" s="119">
        <v>5</v>
      </c>
      <c r="D5" s="120" t="s">
        <v>36648</v>
      </c>
      <c r="E5" s="97" t="s">
        <v>39021</v>
      </c>
      <c r="F5" s="122">
        <v>45964.17083333333</v>
      </c>
      <c r="G5" s="123">
        <f ca="1">IFERROR(NOW()-F5,"")</f>
        <v>2.6399652779218741E-2</v>
      </c>
      <c r="H5" s="122">
        <v>45964.14329861111</v>
      </c>
      <c r="I5" s="118" t="str">
        <f>IFERROR(VLOOKUP(D5,DB!A:F,6,0),"")</f>
        <v>Generator-SG</v>
      </c>
      <c r="J5" s="118" t="str">
        <f>IFERROR(VLOOKUP(D5,DB!A:G,7,0),"")</f>
        <v>In progress</v>
      </c>
      <c r="K5" s="124" t="s">
        <v>39115</v>
      </c>
      <c r="L5" s="120" t="str">
        <f>IFERROR(VLOOKUP(D5,DB!A:I,9,0),"")</f>
        <v>Latis</v>
      </c>
    </row>
    <row r="6" spans="1:16" ht="15" customHeight="1">
      <c r="A6" s="118" t="s">
        <v>39116</v>
      </c>
      <c r="B6" s="118" t="str">
        <f>IFERROR(VLOOKUP(D6,DB!A:K,11,0),"")</f>
        <v>R4</v>
      </c>
      <c r="C6" s="119">
        <v>2</v>
      </c>
      <c r="D6" s="120" t="s">
        <v>28058</v>
      </c>
      <c r="E6" s="97" t="s">
        <v>39021</v>
      </c>
      <c r="F6" s="122"/>
      <c r="G6" s="123">
        <f ca="1">IFERROR(NOW()-F6,"")</f>
        <v>45964.197232986109</v>
      </c>
      <c r="H6" s="122">
        <v>45964.150972222225</v>
      </c>
      <c r="I6" s="118" t="str">
        <f>IFERROR(VLOOKUP(D6,DB!A:F,6,0),"")</f>
        <v>Generator-SG</v>
      </c>
      <c r="J6" s="118" t="str">
        <f>IFERROR(VLOOKUP(D6,DB!A:G,7,0),"")</f>
        <v>Good</v>
      </c>
      <c r="K6" s="124" t="s">
        <v>39117</v>
      </c>
      <c r="L6" s="120" t="str">
        <f>IFERROR(VLOOKUP(D6,DB!A:I,9,0),"")</f>
        <v>Latis</v>
      </c>
    </row>
    <row r="7" spans="1:16" ht="15" customHeight="1">
      <c r="A7" s="118"/>
      <c r="B7" s="118" t="str">
        <f>IFERROR(VLOOKUP(D7,DB!A:K,11,0),"")</f>
        <v/>
      </c>
      <c r="C7" s="119"/>
      <c r="D7" s="120"/>
      <c r="E7" s="97"/>
      <c r="F7" s="122"/>
      <c r="G7" s="123">
        <f ca="1">IFERROR(NOW()-F7,"")</f>
        <v>45964.197232986109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45964.197232986109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45964.197232986109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45964.197232986109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45964.197232986109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45964.197232986109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45964.197232986109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45964.197232986109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45964.197232986109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45964.197232986109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45964.197232986109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45964.197232986109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45964.197232986109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45964.197232986109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45964.197232986109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121"/>
      <c r="F22" s="122"/>
      <c r="G22" s="123">
        <f ca="1">IFERROR(NOW()-F22,"")</f>
        <v>45964.197232986109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45964.197232986109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45964.197232986109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45964.197232986109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45964.197232986109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93"/>
      <c r="E27" s="121"/>
      <c r="F27" s="122"/>
      <c r="G27" s="123">
        <f ca="1">IFERROR(NOW()-F27,"")</f>
        <v>45964.197232986109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45964.197232986109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45964.197232986109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45964.197232986109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45964.197232986109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45964.197232986109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45964.197232986109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45964.197232986109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45964.197232986109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45964.197232986109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45964.197232986109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45964.197232986109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45964.197232986109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45964.197232986109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45964.197232986109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45964.197232986109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45964.197232986109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45964.197232986109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45964.197232986109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45964.197232986109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45964.197232986109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45964.197232986109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45964.197232986109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45964.197232986109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45964.197232986109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45964.197232986109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45964.197232986109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45964.197232986109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45964.197232986109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45964.197232986109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45964.197232986109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45964.197232986109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45964.197232986109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45964.197232986109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45964.197232986109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45964.197232986109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45964.197232986109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45964.197232986109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45964.197232986109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45964.197232986109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45964.197232986109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45964.197232986109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45964.197232986109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45964.197232986109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45964.197232986109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45964.197232986109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45964.197232986109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45964.197232986109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45964.197232986109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45964.197232986109</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45964.197232986109</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45964.197232986109</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45964.197232986109</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45964.197232986109</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45964.197232986109</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45964.197232986109</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45964.197232986109</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45964.197232986109</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45964.197232986109</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45964.197232986109</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45964.197232986109</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45964.197232986109</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45964.197232986109</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45964.197232986109</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45964.197232986109</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45964.197232986109</v>
      </c>
      <c r="H92" s="122"/>
      <c r="I92" s="118" t="str">
        <f>IFERROR(VLOOKUP(D92,DB!A:F,6,0),"")</f>
        <v/>
      </c>
      <c r="J92" s="118" t="str">
        <f>IFERROR(VLOOKUP(D92,DB!A:G,7,0),"")</f>
        <v/>
      </c>
      <c r="K92" s="124"/>
      <c r="L92" s="120" t="str">
        <f>IFERROR(VLOOKUP(D92,DB!A:I,9,0),"")</f>
        <v/>
      </c>
    </row>
    <row r="93" spans="1:12" ht="15" customHeight="1">
      <c r="A93" s="125"/>
      <c r="B93" s="125" t="str">
        <f>IFERROR(VLOOKUP(D93,DB!A:K,11,0),"")</f>
        <v/>
      </c>
      <c r="C93" s="126"/>
      <c r="D93" s="127"/>
      <c r="E93" s="128"/>
      <c r="F93" s="129"/>
      <c r="G93" s="130">
        <f ca="1">IFERROR(NOW()-F93,"")</f>
        <v>45964.197232986109</v>
      </c>
      <c r="H93" s="129"/>
      <c r="I93" s="125" t="str">
        <f>IFERROR(VLOOKUP(D93,DB!A:F,6,0),"")</f>
        <v/>
      </c>
      <c r="J93" s="125" t="str">
        <f>IFERROR(VLOOKUP(D93,DB!A:G,7,0),"")</f>
        <v/>
      </c>
      <c r="K93" s="131"/>
      <c r="L93" s="127" t="str">
        <f>IFERROR(VLOOKUP(D93,DB!A:I,9,0),"")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tabSelected="1" workbookViewId="0">
      <selection activeCell="F13" sqref="F13"/>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72.365172800920845</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39102</v>
      </c>
      <c r="F3" s="38">
        <v>45926.188877314817</v>
      </c>
      <c r="G3" s="143">
        <f t="shared" ref="G3" ca="1" si="0">IFERROR(NOW()-F3,"")</f>
        <v>38.00835567129252</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39102</v>
      </c>
      <c r="F4" s="152">
        <v>45948.661111111112</v>
      </c>
      <c r="G4" s="153">
        <f ca="1">IFERROR(NOW()-F4,"")</f>
        <v>15.536121874996752</v>
      </c>
      <c r="H4" s="152">
        <v>45948.661111111112</v>
      </c>
      <c r="I4" s="151" t="str">
        <f>IFERROR(VLOOKUP(D4,DB!A:F,6,0),"")</f>
        <v>SCECO</v>
      </c>
      <c r="J4" s="151" t="str">
        <f>IFERROR(VLOOKUP(D4,DB!A:G,7,0),"")</f>
        <v>Dead</v>
      </c>
      <c r="K4" s="151" t="s">
        <v>39123</v>
      </c>
      <c r="L4" s="151" t="str">
        <f>IFERROR(VLOOKUP(D4,DB!A:I,9,0),"")</f>
        <v>Latis</v>
      </c>
    </row>
    <row r="5" spans="1:13" ht="15">
      <c r="A5" s="151" t="s">
        <v>39124</v>
      </c>
      <c r="B5" s="151" t="str">
        <f>IFERROR(VLOOKUP(D5,DB!A:K,11,0),"")</f>
        <v>R5</v>
      </c>
      <c r="C5" s="151">
        <v>1</v>
      </c>
      <c r="D5" s="151" t="s">
        <v>33920</v>
      </c>
      <c r="E5" s="151" t="s">
        <v>39021</v>
      </c>
      <c r="F5" s="152">
        <v>45964.131828703707</v>
      </c>
      <c r="G5" s="153">
        <f ca="1">IFERROR(NOW()-F5,"")</f>
        <v>6.5404282402596436E-2</v>
      </c>
      <c r="H5" s="152">
        <v>45964.125925925924</v>
      </c>
      <c r="I5" s="151" t="str">
        <f>IFERROR(VLOOKUP(D5,DB!A:F,6,0),"")</f>
        <v>Generator-SG</v>
      </c>
      <c r="J5" s="151" t="str">
        <f>IFERROR(VLOOKUP(D5,DB!A:G,7,0),"")</f>
        <v>Vandalized</v>
      </c>
      <c r="K5" s="151" t="s">
        <v>39125</v>
      </c>
      <c r="L5" s="151" t="str">
        <f>IFERROR(VLOOKUP(D5,DB!A:I,9,0),"")</f>
        <v>Latis</v>
      </c>
    </row>
    <row r="6" spans="1:13" ht="15">
      <c r="A6" s="151" t="s">
        <v>39126</v>
      </c>
      <c r="B6" s="151" t="str">
        <f>IFERROR(VLOOKUP(D6,DB!A:K,11,0),"")</f>
        <v>R5</v>
      </c>
      <c r="C6" s="151"/>
      <c r="D6" s="151" t="s">
        <v>36407</v>
      </c>
      <c r="E6" s="151" t="s">
        <v>39102</v>
      </c>
      <c r="F6" s="152">
        <v>45964.181134259263</v>
      </c>
      <c r="G6" s="153">
        <f ca="1">IFERROR(NOW()-F6,"")</f>
        <v>1.6098726846394129E-2</v>
      </c>
      <c r="H6" s="152">
        <v>45964.17255787037</v>
      </c>
      <c r="I6" s="151" t="str">
        <f>IFERROR(VLOOKUP(D6,DB!A:F,6,0),"")</f>
        <v>SCECO</v>
      </c>
      <c r="J6" s="151" t="str">
        <f>IFERROR(VLOOKUP(D6,DB!A:G,7,0),"")</f>
        <v>Vandalized</v>
      </c>
      <c r="K6" s="151" t="s">
        <v>39127</v>
      </c>
      <c r="L6" s="151" t="str">
        <f>IFERROR(VLOOKUP(D6,DB!A:I,9,0),"")</f>
        <v>Latis</v>
      </c>
    </row>
    <row r="7" spans="1:13" ht="15.75">
      <c r="A7" s="151"/>
      <c r="B7" s="151" t="str">
        <f>IFERROR(VLOOKUP(D7,DB!A:K,11,0),"")</f>
        <v/>
      </c>
      <c r="C7" s="151"/>
      <c r="D7" s="175"/>
      <c r="E7" s="151"/>
      <c r="F7" s="152"/>
      <c r="G7" s="153">
        <f ca="1">IFERROR(NOW()-F7,"")</f>
        <v>45964.197232986109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45964.197232986109</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45964.197232986109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45964.197232986109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45964.197232986109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45964.197232986109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45964.197232986109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45964.197232986109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45964.197232986109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45964.197232986109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45964.197232986109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45964.197232986109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45964.197232986109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45964.197232986109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45964.197232986109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45964.197232986109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45964.197232986109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45964.197232986109</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45964.197232986109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45964.197232986109</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45964.197232986109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45964.197232986109</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45964.197232986109</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45964.197232986109</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45964.197232986109</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45964.197232986109</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45964.197232986109</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45964.197232986109</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45964.197232986109</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45964.197232986109</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45964.197232986109</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45964.197232986109</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45964.197232986109</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45964.197232986109</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45964.197232986109</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45964.197232986109</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45964.197232986109</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45964.197232986109</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45964.197232986109</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45964.197232986109</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45964.197232986109</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45964.197232986109</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45964.197232986109</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45964.197232986109</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45964.197232986109</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45964.197232986109</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45964.197232986109</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45964.197232986109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45964.197232986109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45964.197232986109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45964.197232986109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45964.197232986109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45964.197232986109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45964.197232986109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45964.197232986109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45964.197232986109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45964.197232986109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45964.197232986109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45964.197232986109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45964.197232986109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45964.197232986109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45964.197232986109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45964.197232986109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45964.197232986109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45964.197232986109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45964.197232986109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45964.197232986109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45964.197232986109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45964.197232986109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45964.197232986109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45964.197232986109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45964.197232986109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45964.197232986109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45964.197232986109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45964.197232986109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45964.197232986109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45964.197232986109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45964.197232986109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45964.197232986109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45964.197232986109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45964.197232986109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45964.197232986109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45964.197232986109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45964.197232986109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45964.197232986109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45964.197232986109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45964.197232986109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45964.197232986109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45964.197232986109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45964.197232986109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45964.197232986109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45964.197232986109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45964.197232986109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45964.197232986109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45964.197232986109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45964.197232986109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45964.197232986109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45964.197232986109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45964.197232986109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45964.197232986109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45964.197232986109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45964.197232986109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45964.197232986109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45964.197232986109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45964.197232986109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45964.197232986109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45964.197232986109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45964.197232986109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45964.197232986109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45964.197232986109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45964.197232986109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45964.197232986109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45964.197232986109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45964.197232986109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45964.197232986109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45964.197232986109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45964.197232986109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45964.197232986109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45964.197232986109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45964.197232986109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45964.197232986109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45964.197232986109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45964.197232986109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45964.197232986109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45964.197232986109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45964.197232986109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45964.197232986109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45964.197232986109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45964.197232986109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45964.197232986109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45964.197232986109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45964.197232986109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45964.197232986109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45964.197232986109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45964.197232986109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45964.197232986109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45964.197232986109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45964.197232986109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45964.197232986109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45964.197232986109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45964.197232986109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45964.197232986109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45964.197232986109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45964.197232986109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45964.197232986109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45964.197232986109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45964.197232986109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45964.197232986109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45964.197232986109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45964.197232986109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45964.197232986109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45964.197232986109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45964.197232986109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45964.197232986109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45964.197232986109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45964.197232986109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45964.197232986109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45964.197232986109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45964.197232986109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45964.197232986109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45964.197232986109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45964.197232986109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45964.197232986109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45964.197232986109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45964.197232986109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45964.197232986109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45964.197232986109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45964.197232986109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45964.197232986109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45964.197232986109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45964.197232986109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45964.197232986109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45964.197232986109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45964.197232986109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45964.197232986109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45964.197232986109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45964.197232986109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45964.197232986109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45964.197232986109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45964.197232986109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45964.197232986109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45964.197232986109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45964.197232986109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45964.197232986109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45964.197232986109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45964.197232986109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45964.197232986109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45964.197232986109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45964.197232986109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45964.197232986109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45964.197232986109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45964.197232986109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45964.197232986109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45964.197232986109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45964.197232986109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45964.197232986109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45964.197232986109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45964.197232986109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45964.197232986109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45964.197232986109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45964.197232986109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45964.197232986109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45964.197232986109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45964.197232986109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45964.197232986109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45964.197232986109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45964.197232986109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45964.197232986109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45964.197232986109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45964.197232986109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45964.197232986109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45964.197232986109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45964.197232986109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45964.197232986109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45964.197232986109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45964.197232986109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45964.197232986109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45964.197232986109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45964.197232986109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45964.197232986109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45964.197232986109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45964.197232986109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45964.197232986109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45964.197232986109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45964.197232986109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45964.197232986109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45964.197232986109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45964.197232986109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45964.197232986109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45964.197232986109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45964.197232986109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45964.197232986109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45964.197232986109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45964.197232986109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45964.197232986109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45964.197232986109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45964.197232986109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45964.197232986109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45964.197232986109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45964.197232986109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45964.197232986109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45964.197232986109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45964.197232986109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45964.197232986109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45964.197232986109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45964.197232986109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45964.197232986109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45964.197232986109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45964.197232986109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45964.197232986109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45964.197232986109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45964.197232986109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45964.197232986109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45964.197232986109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45964.197232986109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45964.197232986109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45964.197232986109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45964.197232986109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45964.197232986109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45964.197232986109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45964.197232986109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45964.197232986109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45964.197232986109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45964.197232986109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45964.197232986109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45964.197232986109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45964.197232986109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45964.197232986109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45964.197232986109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45964.197232986109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45964.197232986109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45964.197232986109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45964.197232986109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45964.197232986109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45964.197232986109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45964.197232986109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45964.197232986109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45964.197232986109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45964.197232986109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45964.197232986109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45964.197232986109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45964.197232986109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45964.197232986109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45964.197232986109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45964.197232986109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45964.197232986109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45964.197232986109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45964.197232986109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45964.197232986109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45964.197232986109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45964.197232986109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45964.197232986109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45964.197232986109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45964.197232986109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45964.197232986109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45964.197232986109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45964.197232986109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45964.197232986109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45964.197232986109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45964.197232986109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45964.197232986109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45964.197232986109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45964.197232986109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45964.197232986109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45964.197232986109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45964.197232986109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45964.197232986109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45964.197232986109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45964.197232986109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45964.197232986109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45964.197232986109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45964.197232986109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45964.197232986109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45964.197232986109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45964.197232986109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45964.197232986109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45964.197232986109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45964.197232986109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45964.197232986109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45964.197232986109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45964.197232986109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45964.197232986109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45964.197232986109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45964.197232986109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45964.197232986109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45964.197232986109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45964.197232986109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45964.197232986109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45964.197232986109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45964.197232986109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45964.197232986109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45964.197232986109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45964.197232986109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45964.197232986109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45964.197232986109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45964.197232986109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45964.197232986109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45964.197232986109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45964.197232986109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45964.197232986109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45964.197232986109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45964.197232986109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45964.197232986109</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45964.197232986109</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45964.197232986109</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45964.197232986109</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45964.197232986109</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45964.197232986109</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45964.197232986109</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45964.197232986109</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45964.197232986109</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45964.197232986109</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45964.197232986109</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45964.197232986109</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45964.197232986109</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45964.197232986109</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45964.197232986109</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45964.197232986109</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45964.197232986109</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45964.197232986109</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45964.197232986109</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45964.197232986109</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45964.197232986109</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45964.197232986109</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45964.197232986109</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45964.197232986109</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45964.197232986109</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45964.197232986109</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K10" sqref="K10"/>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39128</v>
      </c>
      <c r="B2" s="169" t="str">
        <f>IFERROR(VLOOKUP(D2,DB!A:K,11,0),"")</f>
        <v>R6</v>
      </c>
      <c r="C2" s="170">
        <v>1</v>
      </c>
      <c r="D2" s="169" t="s">
        <v>30770</v>
      </c>
      <c r="E2" s="102" t="s">
        <v>39021</v>
      </c>
      <c r="F2" s="176">
        <v>45964.139004629629</v>
      </c>
      <c r="G2" s="115">
        <f t="shared" ref="G2:G18" ca="1" si="0">IFERROR(NOW()-F2,"-")</f>
        <v>5.8228356479958165E-2</v>
      </c>
      <c r="H2" s="171">
        <v>45964.083634259259</v>
      </c>
      <c r="I2" s="169" t="str">
        <f>IFERROR(VLOOKUP(D2,DB!A:F,6,0),"")</f>
        <v>SCECO</v>
      </c>
      <c r="J2" s="169" t="str">
        <f>IFERROR(VLOOKUP(D2,DB!A:G,7,0),"")</f>
        <v>Vandalized</v>
      </c>
      <c r="K2" s="172" t="s">
        <v>39129</v>
      </c>
      <c r="L2" s="173" t="str">
        <f>IFERROR(VLOOKUP(D2,DB!A:I,9,0),"")</f>
        <v>Latis</v>
      </c>
    </row>
    <row r="3" spans="1:16383" ht="31.5" customHeight="1">
      <c r="A3" s="168"/>
      <c r="B3" s="169" t="str">
        <f>IFERROR(VLOOKUP(C3,DB!A:K,11,0),"")</f>
        <v/>
      </c>
      <c r="C3" s="169"/>
      <c r="D3" s="169"/>
      <c r="E3" s="102"/>
      <c r="F3" s="171"/>
      <c r="G3" s="115">
        <f t="shared" ca="1" si="0"/>
        <v>45964.197232986109</v>
      </c>
      <c r="H3" s="171"/>
      <c r="I3" s="169" t="str">
        <f>IFERROR(VLOOKUP(C3,DB!A:F,6,0),"")</f>
        <v/>
      </c>
      <c r="J3" s="169" t="str">
        <f>IFERROR(VLOOKUP(C3,DB!A:G,7,0),"")</f>
        <v/>
      </c>
      <c r="K3" s="172"/>
      <c r="L3" s="173" t="str">
        <f>IFERROR(VLOOKUP(C3,DB!A:I,9,0),"")</f>
        <v/>
      </c>
    </row>
    <row r="4" spans="1:16383" ht="31.5" customHeight="1">
      <c r="A4" s="168"/>
      <c r="B4" s="169" t="str">
        <f>IFERROR(VLOOKUP(D4,DB!A:K,11,0),"")</f>
        <v/>
      </c>
      <c r="C4" s="170"/>
      <c r="D4" s="169"/>
      <c r="E4" s="102"/>
      <c r="F4" s="171"/>
      <c r="G4" s="115">
        <f t="shared" ca="1" si="0"/>
        <v>45964.197232986109</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45964.197232986109</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45964.197232986109</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45964.197232986109</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45964.197232986109</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45964.197232986109</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45964.197232986109</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45964.197232986109</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45964.197232986109</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45964.197232986109</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45964.197232986109</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45964.197232986109</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45964.197232986109</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45964.197232986109</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45964.197232986109</v>
      </c>
      <c r="H18" s="171"/>
      <c r="I18" s="169" t="str">
        <f>IFERROR(VLOOKUP(D18,DB!A:F,6,0),"")</f>
        <v/>
      </c>
      <c r="J18" s="169" t="str">
        <f>IFERROR(VLOOKUP(D18,DB!A:G,7,0),"")</f>
        <v/>
      </c>
      <c r="K18" s="172"/>
      <c r="L18" s="173" t="str">
        <f>IFERROR(VLOOKUP(D18,DB!A:I,9,0),"")</f>
        <v/>
      </c>
    </row>
    <row r="19" spans="1:12" ht="31.5" customHeight="1">
      <c r="A19" s="103"/>
      <c r="B19" s="102" t="str">
        <f>IFERROR(VLOOKUP(D19,DB!A:K,11,0),"")</f>
        <v/>
      </c>
      <c r="C19" s="104"/>
      <c r="D19" s="102"/>
      <c r="E19" s="105"/>
      <c r="F19" s="106"/>
      <c r="G19" s="76">
        <f ca="1">IFERROR(NOW()-F19,"-")</f>
        <v>45964.197232986109</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45964.197232986109</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45964.197232986109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45964.197232986109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45964.197232986109</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45964.197232986109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45964.197232986109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45964.197232986109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45964.197232986109</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45964.197232986109</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45964.197232986109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45964.197232986109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45964.197232986109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45964.197232986109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45964.197232986109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45964.197232986109</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45964.197232986109</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45964.197232986109</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45964.197232986109</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45964.197232986109</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2025-11-03T01:45:49Z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