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899" documentId="120_S{2AC9BD13-BADA-5192-A53E-5A8FF88502F6}" xr6:coauthVersionLast="47" xr6:coauthVersionMax="47" xr10:uidLastSave="{CA621980-6601-4DD9-9AFA-5D3E6F10541F}"/>
  <bookViews>
    <workbookView xWindow="-120" yWindow="-120" windowWidth="38640" windowHeight="21120"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 i="3" l="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10" i="5"/>
  <c r="L11" i="5"/>
  <c r="L12" i="5"/>
  <c r="L13" i="5"/>
  <c r="L14" i="5"/>
  <c r="L15" i="5"/>
  <c r="L16" i="5"/>
  <c r="L17" i="5"/>
  <c r="L18" i="5"/>
  <c r="J10" i="5"/>
  <c r="J11" i="5"/>
  <c r="J12" i="5"/>
  <c r="J13" i="5"/>
  <c r="J14" i="5"/>
  <c r="J15" i="5"/>
  <c r="J16" i="5"/>
  <c r="J17" i="5"/>
  <c r="J18" i="5"/>
  <c r="I10" i="5"/>
  <c r="I11" i="5"/>
  <c r="I12" i="5"/>
  <c r="I13" i="5"/>
  <c r="I14" i="5"/>
  <c r="I15" i="5"/>
  <c r="I16" i="5"/>
  <c r="I17" i="5"/>
  <c r="I18" i="5"/>
  <c r="B10" i="5"/>
  <c r="B11" i="5"/>
  <c r="B12" i="5"/>
  <c r="B13" i="5"/>
  <c r="B14" i="5"/>
  <c r="B15" i="5"/>
  <c r="B16" i="5"/>
  <c r="B17" i="5"/>
  <c r="B18" i="5"/>
  <c r="G10" i="5"/>
  <c r="G11" i="5"/>
  <c r="G12" i="5"/>
  <c r="G13" i="5"/>
  <c r="G14" i="5"/>
  <c r="G15" i="5"/>
  <c r="G16" i="5"/>
  <c r="G17" i="5"/>
  <c r="G18" i="5"/>
  <c r="D11" i="3"/>
  <c r="D8" i="3"/>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2" i="9"/>
  <c r="G2" i="9"/>
  <c r="I2" i="9"/>
  <c r="J2" i="9"/>
  <c r="L2" i="9"/>
  <c r="B3" i="9"/>
  <c r="G3" i="9"/>
  <c r="I3" i="9"/>
  <c r="J3" i="9"/>
  <c r="L3" i="9"/>
  <c r="B4" i="9"/>
  <c r="G4" i="9"/>
  <c r="I4" i="9"/>
  <c r="J4" i="9"/>
  <c r="L4" i="9"/>
  <c r="B5" i="9"/>
  <c r="G5" i="9"/>
  <c r="I5" i="9"/>
  <c r="J5" i="9"/>
  <c r="L5" i="9"/>
  <c r="L6" i="5"/>
  <c r="L7" i="5"/>
  <c r="L8" i="5"/>
  <c r="L9" i="5"/>
  <c r="J6" i="5"/>
  <c r="J7" i="5"/>
  <c r="J8" i="5"/>
  <c r="J9" i="5"/>
  <c r="I6" i="5"/>
  <c r="I7" i="5"/>
  <c r="I8" i="5"/>
  <c r="I9" i="5"/>
  <c r="B7" i="5"/>
  <c r="B8" i="5"/>
  <c r="B9" i="5"/>
  <c r="G6" i="5"/>
  <c r="G7" i="5"/>
  <c r="G8" i="5"/>
  <c r="G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D4" i="3"/>
  <c r="D5" i="3"/>
  <c r="D6" i="3"/>
  <c r="D7" i="3"/>
  <c r="D9" i="3"/>
  <c r="D10"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alcChain>
</file>

<file path=xl/sharedStrings.xml><?xml version="1.0" encoding="utf-8"?>
<sst xmlns="http://schemas.openxmlformats.org/spreadsheetml/2006/main" count="181588" uniqueCount="39208">
  <si>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</si>
  <si>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</si>
  <si>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</si>
  <si>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</si>
  <si>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</si>
  <si>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</si>
  <si>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</si>
  <si>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</si>
  <si>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</si>
  <si>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</si>
  <si>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</si>
  <si>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</si>
  <si>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</si>
  <si>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</si>
  <si>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</si>
  <si>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</si>
  <si>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</si>
  <si>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</si>
  <si>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</si>
  <si>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</si>
  <si>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</si>
  <si>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</si>
  <si>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</si>
  <si>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</si>
  <si>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</si>
  <si>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</si>
  <si>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</si>
  <si>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</si>
  <si>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</si>
  <si>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</si>
  <si>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</si>
  <si>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</si>
  <si>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</si>
  <si>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</si>
  <si>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</si>
  <si>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</si>
  <si>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</si>
  <si>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</si>
  <si>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</si>
  <si>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</si>
  <si>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</si>
  <si>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</si>
  <si>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</si>
  <si>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</si>
  <si>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</si>
  <si>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</si>
  <si>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</si>
  <si>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</si>
  <si>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</si>
  <si>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</si>
  <si>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</si>
  <si>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</si>
  <si>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</si>
  <si>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</si>
  <si>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</si>
  <si>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</si>
  <si>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</si>
  <si>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</si>
  <si>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</si>
  <si>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</si>
  <si>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</si>
  <si>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</si>
  <si>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</si>
  <si>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</si>
  <si>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</si>
  <si>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</si>
  <si>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</si>
  <si>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</si>
  <si>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</si>
  <si>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</si>
  <si>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</si>
  <si>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</si>
  <si>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</si>
  <si>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</si>
  <si>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</si>
  <si>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</si>
  <si>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</si>
  <si>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</si>
  <si>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</si>
  <si>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</si>
  <si>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</si>
  <si>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</si>
  <si>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</si>
  <si>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</si>
  <si>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</si>
  <si>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</si>
  <si>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</si>
  <si>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</si>
  <si>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</si>
  <si>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</si>
  <si>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</si>
  <si>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</si>
  <si>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</si>
  <si>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</si>
  <si>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</si>
  <si>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</si>
  <si>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</si>
  <si>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</si>
  <si>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</si>
  <si>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</si>
  <si>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</si>
  <si>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</si>
  <si>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</si>
  <si>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</si>
  <si>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</si>
  <si>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</si>
  <si>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</si>
  <si>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</si>
  <si>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</si>
  <si>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</si>
  <si>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</si>
  <si>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</si>
  <si>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</si>
  <si>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</si>
  <si>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</si>
  <si>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</si>
  <si>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</si>
  <si>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</si>
  <si>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</si>
  <si>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</si>
  <si>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</si>
  <si>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</si>
  <si>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</si>
  <si>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</si>
  <si>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</si>
  <si>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</si>
  <si>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</si>
  <si>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</si>
  <si>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</si>
  <si>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</si>
  <si>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</si>
  <si>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</si>
  <si>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</si>
  <si>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</si>
  <si>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</si>
  <si>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</si>
  <si>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</si>
  <si>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</si>
  <si>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</si>
  <si>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</si>
  <si>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</si>
  <si>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</si>
  <si>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</si>
  <si>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</si>
  <si>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</si>
  <si>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</si>
  <si>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</si>
  <si>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</si>
  <si>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</si>
  <si>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</si>
  <si>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</si>
  <si>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</si>
  <si>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</si>
  <si>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</si>
  <si>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</si>
  <si>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</si>
  <si>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</si>
  <si>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</si>
  <si>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</si>
  <si>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</si>
  <si>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</si>
  <si>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</si>
  <si>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</si>
  <si>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</si>
  <si>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</si>
  <si>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</si>
  <si>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</si>
  <si>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</si>
  <si>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</si>
  <si>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</si>
  <si>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</si>
  <si>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</si>
  <si>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</si>
  <si>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</si>
  <si>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</si>
  <si>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</si>
  <si>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</si>
  <si>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</si>
  <si>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</si>
  <si>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</si>
  <si>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</si>
  <si>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</si>
  <si>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</si>
  <si>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</si>
  <si>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</si>
  <si>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</si>
  <si>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</si>
  <si>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</si>
  <si>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</si>
  <si>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</si>
  <si>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</si>
  <si>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</si>
  <si>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</si>
  <si>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</si>
  <si>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</si>
  <si>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</si>
  <si>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</si>
  <si>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</si>
  <si>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</si>
  <si>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</si>
  <si>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</si>
  <si>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</si>
  <si>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</si>
  <si>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</si>
  <si>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</si>
  <si>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</si>
  <si>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</si>
  <si>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</si>
  <si>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</si>
  <si>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</si>
  <si>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</si>
  <si>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</si>
  <si>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</si>
  <si>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</si>
  <si>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</si>
  <si>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</si>
  <si>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</si>
  <si>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</si>
  <si>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</si>
  <si>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</si>
  <si>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</si>
  <si>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</si>
  <si>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</si>
  <si>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</si>
  <si>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</si>
  <si>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</si>
  <si>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</si>
  <si>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</si>
  <si>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</si>
  <si>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</si>
  <si>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</si>
  <si>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</si>
  <si>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</si>
  <si>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</si>
  <si>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</si>
  <si>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</si>
  <si>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</si>
  <si>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</si>
  <si>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</si>
  <si>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</si>
  <si>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</si>
  <si>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</si>
  <si>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</si>
  <si>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</si>
  <si>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</si>
  <si>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</si>
  <si>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</si>
  <si>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</si>
  <si>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</si>
  <si>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</si>
  <si>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</si>
  <si>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</si>
  <si>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</si>
  <si>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</si>
  <si>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</si>
  <si>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</si>
  <si>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</si>
  <si>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</si>
  <si>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</si>
  <si>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</si>
  <si>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</si>
  <si>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</si>
  <si>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</si>
  <si>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</si>
  <si>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</si>
  <si>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</si>
  <si>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</si>
  <si>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</si>
  <si>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</si>
  <si>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</si>
  <si>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</si>
  <si>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</si>
  <si>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</si>
  <si>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</si>
  <si>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</si>
  <si>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</si>
  <si>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</si>
  <si>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</si>
  <si>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</si>
  <si>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</si>
  <si>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</si>
  <si>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</si>
  <si>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</si>
  <si>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</si>
  <si>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</si>
  <si>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</si>
  <si>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</si>
  <si>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</si>
  <si>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</si>
  <si>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</si>
  <si>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</si>
  <si>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</si>
  <si>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</si>
  <si>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</si>
  <si>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</si>
  <si>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</si>
  <si>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</si>
  <si>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</si>
  <si>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</si>
  <si>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</si>
  <si>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</si>
  <si>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</si>
  <si>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</si>
  <si>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</si>
  <si>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</si>
  <si>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</si>
  <si>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</si>
  <si>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</si>
  <si>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</si>
  <si>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</si>
  <si>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</si>
  <si>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</si>
  <si>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</si>
  <si>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</si>
  <si>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</si>
  <si>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</si>
  <si>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</si>
  <si>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</si>
  <si>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</si>
  <si>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</si>
  <si>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</si>
  <si>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</si>
  <si>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</si>
  <si>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</si>
  <si>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</si>
  <si>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</si>
  <si>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</si>
  <si>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</si>
  <si>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</si>
  <si>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</si>
  <si>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</si>
  <si>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</si>
  <si>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</si>
  <si>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</si>
  <si>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</si>
  <si>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</si>
  <si>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</si>
  <si>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</si>
  <si>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</si>
  <si>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</si>
  <si>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</si>
  <si>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</si>
  <si>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</si>
  <si>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</si>
  <si>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</si>
  <si>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</si>
  <si>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</si>
  <si>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</si>
  <si>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</si>
  <si>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</si>
  <si>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</si>
  <si>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</si>
  <si>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</si>
  <si>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</si>
  <si>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</si>
  <si>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</si>
  <si>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</si>
  <si>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</si>
  <si>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</si>
  <si>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</si>
  <si>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</si>
  <si>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</si>
  <si>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</si>
  <si>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</si>
  <si>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</si>
  <si>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</si>
  <si>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</si>
  <si>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</si>
  <si>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</si>
  <si>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</si>
  <si>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</si>
  <si>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</si>
  <si>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</si>
  <si>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</si>
  <si>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</si>
  <si>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</si>
  <si>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</si>
  <si>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</si>
  <si>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</si>
  <si>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</si>
  <si>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</si>
  <si>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</si>
  <si>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</si>
  <si>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</si>
  <si>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</si>
  <si>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</si>
  <si>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</si>
  <si>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</si>
  <si>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</si>
  <si>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</si>
  <si>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</si>
  <si>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</si>
  <si>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</si>
  <si>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</si>
  <si>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</si>
  <si>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</si>
  <si>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</si>
  <si>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</si>
  <si>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</si>
  <si>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</si>
  <si>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</si>
  <si>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</si>
  <si>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</si>
  <si>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</si>
  <si>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</si>
  <si>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</si>
  <si>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</si>
  <si>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</si>
  <si>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</si>
  <si>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</si>
  <si>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</si>
  <si>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</si>
  <si>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</si>
  <si>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</si>
  <si>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</si>
  <si>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</si>
  <si>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</si>
  <si>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</si>
  <si>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</si>
  <si>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</si>
  <si>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</si>
  <si>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</si>
  <si>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</si>
  <si>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</si>
  <si>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</si>
  <si>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</si>
  <si>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</si>
  <si>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</si>
  <si>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</si>
  <si>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</si>
  <si>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</si>
  <si>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</si>
  <si>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</si>
  <si>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</si>
  <si>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</si>
  <si>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</si>
  <si>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</si>
  <si>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</si>
  <si>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</si>
  <si>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</si>
  <si>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</si>
  <si>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</si>
  <si>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</si>
  <si>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</si>
  <si>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</si>
  <si>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</si>
  <si>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</si>
  <si>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</si>
  <si>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</si>
  <si>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</si>
  <si>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</si>
  <si>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</si>
  <si>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</si>
  <si>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</si>
  <si>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</si>
  <si>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</si>
  <si>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</si>
  <si>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</si>
  <si>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</si>
  <si>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</si>
  <si>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</si>
  <si>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</si>
  <si>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</si>
  <si>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</si>
  <si>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</si>
  <si>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</si>
  <si>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</si>
  <si>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</si>
  <si>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</si>
  <si>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</si>
  <si>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</si>
  <si>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</si>
  <si>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</si>
  <si>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</si>
  <si>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</si>
  <si>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</si>
  <si>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</si>
  <si>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</si>
  <si>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</si>
  <si>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</si>
  <si>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</si>
  <si>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</si>
  <si>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</si>
  <si>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</si>
  <si>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</si>
  <si>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</si>
  <si>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</si>
  <si>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</si>
  <si>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</si>
  <si>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</si>
  <si>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</si>
  <si>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</si>
  <si>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</si>
  <si>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</si>
  <si>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</si>
  <si>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</si>
  <si>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</si>
  <si>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</si>
  <si>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</si>
  <si>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</si>
  <si>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</si>
  <si>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</si>
  <si>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</si>
  <si>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</si>
  <si>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</si>
  <si>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</si>
  <si>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</si>
  <si>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</si>
  <si>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</si>
  <si>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</si>
  <si>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</si>
  <si>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</si>
  <si>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</si>
  <si>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</si>
  <si>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</si>
  <si>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</si>
  <si>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</si>
  <si>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</si>
  <si>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</si>
  <si>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</si>
  <si>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</si>
  <si>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</si>
  <si>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</si>
  <si>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</si>
  <si>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</si>
  <si>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</si>
  <si>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</si>
  <si>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</si>
  <si>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</si>
  <si>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</si>
  <si>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</si>
  <si>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</si>
  <si>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</si>
  <si>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</si>
  <si>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</si>
  <si>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</si>
  <si>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</si>
  <si>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</si>
  <si>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</si>
  <si>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</si>
  <si>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</si>
  <si>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</si>
  <si>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</si>
  <si>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</si>
  <si>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</si>
  <si>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</si>
  <si>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</si>
  <si>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</si>
  <si>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</si>
  <si>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</si>
  <si>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</si>
  <si>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</si>
  <si>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</si>
  <si>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</si>
  <si>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</si>
  <si>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</si>
  <si>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</si>
  <si>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</si>
  <si>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</si>
  <si>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</si>
  <si>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</si>
  <si>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</si>
  <si>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</si>
  <si>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</si>
  <si>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</si>
  <si>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</si>
  <si>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</si>
  <si>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</si>
  <si>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</si>
  <si>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</si>
  <si>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</si>
  <si>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</si>
  <si>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</si>
  <si>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</si>
  <si>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</si>
  <si>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</si>
  <si>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</si>
  <si>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</si>
  <si>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</si>
  <si>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</si>
  <si>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</si>
  <si>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</si>
  <si>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</si>
  <si>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</si>
  <si>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</si>
  <si>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</si>
  <si>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</si>
  <si>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</si>
  <si>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</si>
  <si>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</si>
  <si>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</si>
  <si>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</si>
  <si>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</si>
  <si>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</si>
  <si>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</si>
  <si>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</si>
  <si>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</si>
  <si>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</si>
  <si>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</si>
  <si>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</si>
  <si>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</si>
  <si>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</si>
  <si>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</si>
  <si>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</si>
  <si>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</si>
  <si>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</si>
  <si>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</si>
  <si>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</si>
  <si>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</si>
  <si>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</si>
  <si>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</si>
  <si>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</si>
  <si>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</si>
  <si>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</si>
  <si>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</si>
  <si>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</si>
  <si>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</si>
  <si>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</si>
  <si>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</si>
  <si>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</si>
  <si>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</si>
  <si>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</si>
  <si>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</si>
  <si>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</si>
  <si>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</si>
  <si>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</si>
  <si>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</si>
  <si>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</si>
  <si>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</si>
  <si>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</si>
  <si>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</si>
  <si>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</si>
  <si>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</si>
  <si>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</si>
  <si>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</si>
  <si>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</si>
  <si>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</si>
  <si>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</si>
  <si>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</si>
  <si>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</si>
  <si>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</si>
  <si>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</si>
  <si>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</si>
  <si>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</si>
  <si>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</si>
  <si>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</si>
  <si>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</si>
  <si>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</si>
  <si>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</si>
  <si>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</si>
  <si>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</si>
  <si>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</si>
  <si>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</si>
  <si>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</si>
  <si>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</si>
  <si>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</si>
  <si>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</si>
  <si>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</si>
  <si>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</si>
  <si>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</si>
  <si>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</si>
  <si>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</si>
  <si>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</si>
  <si>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</si>
  <si>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</si>
  <si>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</si>
  <si>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</si>
  <si>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</si>
  <si>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</si>
  <si>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</si>
  <si>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</si>
  <si>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</si>
  <si>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</si>
  <si>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</si>
  <si>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</si>
  <si>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</si>
  <si>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</si>
  <si>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</si>
  <si>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</si>
  <si>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</si>
  <si>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</si>
  <si>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</si>
  <si>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</si>
  <si>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</si>
  <si>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</si>
  <si>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</si>
  <si>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</si>
  <si>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</si>
  <si>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</si>
  <si>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</si>
  <si>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</si>
  <si>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</si>
  <si>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</si>
  <si>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</si>
  <si>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</si>
  <si>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</si>
  <si>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</si>
  <si>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</si>
  <si>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</si>
  <si>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</si>
  <si>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</si>
  <si>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</si>
  <si>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</si>
  <si>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</si>
  <si>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</si>
  <si>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</si>
  <si>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</si>
  <si>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</si>
  <si>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</si>
  <si>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</si>
  <si>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</si>
  <si>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</si>
  <si>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</si>
  <si>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</si>
  <si>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</si>
  <si>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</si>
  <si>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</si>
  <si>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</si>
  <si>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</si>
  <si>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</si>
  <si>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</si>
  <si>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</si>
  <si>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</si>
  <si>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</si>
  <si>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</si>
  <si>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</si>
  <si>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</si>
  <si>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</si>
  <si>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</si>
  <si>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</si>
  <si>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</si>
  <si>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</si>
  <si>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</si>
  <si>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</si>
  <si>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</si>
  <si>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</si>
  <si>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</si>
  <si>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</si>
  <si>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</si>
  <si>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</si>
  <si>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</si>
  <si>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</si>
  <si>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</si>
  <si>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</si>
  <si>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</si>
  <si>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</si>
  <si>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</si>
  <si>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</si>
  <si>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</si>
  <si>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</si>
  <si>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</si>
  <si>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</si>
  <si>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</si>
  <si>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</si>
  <si>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</si>
  <si>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</si>
  <si>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</si>
  <si>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</si>
  <si>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</si>
  <si>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</si>
  <si>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</si>
  <si>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</si>
  <si>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</si>
  <si>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</si>
  <si>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</si>
  <si>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</si>
  <si>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</si>
  <si>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</si>
  <si>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</si>
  <si>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</si>
  <si>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</si>
  <si>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</si>
  <si>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</si>
  <si>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</si>
  <si>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</si>
  <si>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</si>
  <si>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</si>
  <si>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</si>
  <si>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</si>
  <si>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</si>
  <si>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</si>
  <si>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</si>
  <si>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</si>
  <si>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</si>
  <si>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</si>
  <si>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</si>
  <si>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</si>
  <si>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</si>
  <si>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</si>
  <si>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</si>
  <si>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</si>
  <si>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</si>
  <si>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</si>
  <si>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</si>
  <si>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</si>
  <si>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</si>
  <si>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</si>
  <si>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</si>
  <si>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</si>
  <si>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</si>
  <si>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</si>
  <si>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</si>
  <si>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</si>
  <si>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</si>
  <si>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</si>
  <si>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</si>
  <si>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</si>
  <si>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</si>
  <si>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</si>
  <si>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</si>
  <si>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</si>
  <si>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</si>
  <si>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</si>
  <si>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</si>
  <si>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</si>
  <si>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</si>
  <si>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</si>
  <si>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</si>
  <si>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</si>
  <si>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</si>
  <si>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</si>
  <si>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</si>
  <si>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</si>
  <si>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</si>
  <si>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</si>
  <si>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</si>
  <si>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</si>
  <si>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</si>
  <si>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</si>
  <si>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</si>
  <si>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</si>
  <si>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</si>
  <si>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</si>
  <si>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</si>
  <si>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</si>
  <si>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</si>
  <si>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</si>
  <si>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</si>
  <si>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</si>
  <si>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</si>
  <si>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</si>
  <si>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</si>
  <si>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</si>
  <si>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</si>
  <si>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</si>
  <si>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</si>
  <si>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</si>
  <si>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</si>
  <si>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</si>
  <si>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</si>
  <si>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</si>
  <si>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</si>
  <si>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</si>
  <si>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</si>
  <si>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</si>
  <si>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</si>
  <si>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</si>
  <si>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</si>
  <si>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</si>
  <si>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</si>
  <si>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</si>
  <si>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</si>
  <si>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</si>
  <si>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</si>
  <si>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</si>
  <si>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</si>
  <si>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</si>
  <si>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</si>
  <si>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</si>
  <si>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</si>
  <si>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</si>
  <si>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</si>
  <si>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</si>
  <si>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</si>
  <si>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</si>
  <si>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</si>
  <si>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</si>
  <si>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</si>
  <si>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</si>
  <si>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</si>
  <si>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</si>
  <si>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</si>
  <si>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</si>
  <si>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</si>
  <si>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</si>
  <si>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</si>
  <si>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</si>
  <si>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</si>
  <si>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</si>
  <si>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</si>
  <si>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</si>
  <si>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</si>
  <si>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</si>
  <si>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</si>
  <si>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</si>
  <si>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</si>
  <si>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</si>
  <si>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</si>
  <si>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</si>
  <si>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</si>
  <si>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</si>
  <si>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</si>
  <si>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</si>
  <si>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</si>
  <si>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</si>
  <si>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</si>
  <si>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</si>
  <si>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</si>
  <si>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</si>
  <si>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</si>
  <si>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</si>
  <si>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</si>
  <si>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</si>
  <si>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</si>
  <si>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</si>
  <si>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</si>
  <si>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</si>
  <si>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</si>
  <si>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</si>
  <si>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</si>
  <si>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</si>
  <si>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</si>
  <si>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</si>
  <si>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</si>
  <si>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</si>
  <si>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</si>
  <si>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</si>
  <si>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</si>
  <si>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</si>
  <si>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</si>
  <si>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</si>
  <si>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</si>
  <si>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</si>
  <si>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</si>
  <si>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</si>
  <si>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</si>
  <si>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</si>
  <si>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</si>
  <si>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</si>
  <si>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</si>
  <si>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</si>
  <si>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</si>
  <si>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</si>
  <si>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</si>
  <si>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</si>
  <si>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</si>
  <si>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</si>
  <si>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</si>
  <si>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</si>
  <si>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</si>
  <si>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</si>
  <si>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</si>
  <si>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</si>
  <si>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</si>
  <si>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</si>
  <si>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</si>
  <si>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</si>
  <si>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</si>
  <si>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</si>
  <si>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</si>
  <si>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</si>
  <si>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</si>
  <si>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</si>
  <si>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</si>
  <si>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</si>
  <si>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</si>
  <si>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</si>
  <si>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</si>
  <si>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</si>
  <si>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</si>
  <si>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</si>
  <si>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</si>
  <si>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</si>
  <si>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</si>
  <si>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</si>
  <si>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</si>
  <si>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</si>
  <si>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</si>
  <si>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</si>
  <si>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</si>
  <si>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</si>
  <si>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</si>
  <si>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</si>
  <si>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</si>
  <si>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</si>
  <si>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</si>
  <si>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</si>
  <si>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</si>
  <si>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</si>
  <si>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</si>
  <si>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</si>
  <si>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</si>
  <si>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</si>
  <si>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</si>
  <si>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</si>
  <si>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</si>
  <si>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</si>
  <si>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</si>
  <si>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</si>
  <si>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</si>
  <si>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</si>
  <si>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</si>
  <si>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</si>
  <si>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</si>
  <si>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</si>
  <si>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</si>
  <si>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</si>
  <si>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</si>
  <si>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</si>
  <si>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</si>
  <si>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</si>
  <si>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</si>
  <si>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</si>
  <si>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</si>
  <si>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</si>
  <si>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</si>
  <si>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</si>
  <si>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</si>
  <si>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</si>
  <si>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</si>
  <si>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</si>
  <si>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</si>
  <si>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</si>
  <si>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</si>
  <si>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</si>
  <si>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</si>
  <si>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</si>
  <si>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</si>
  <si>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</si>
  <si>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</si>
  <si>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</si>
  <si>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</si>
  <si>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</si>
  <si>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</si>
  <si>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</si>
  <si>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</si>
  <si>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</si>
  <si>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</si>
  <si>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</si>
  <si>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</si>
  <si>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</si>
  <si>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</si>
  <si>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</si>
  <si>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</si>
  <si>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</si>
  <si>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</si>
  <si>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</si>
  <si>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</si>
  <si>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</si>
  <si>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</si>
  <si>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</si>
  <si>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</si>
  <si>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</si>
  <si>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</si>
  <si>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</si>
  <si>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</si>
  <si>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</si>
  <si>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</si>
  <si>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</si>
  <si>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</si>
  <si>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</si>
  <si>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</si>
  <si>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</si>
  <si>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</si>
  <si>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</si>
  <si>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</si>
  <si>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</si>
  <si>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</si>
  <si>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</si>
  <si>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</si>
  <si>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</si>
  <si>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</si>
  <si>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</si>
  <si>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</si>
  <si>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</si>
  <si>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</si>
  <si>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</si>
  <si>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</si>
  <si>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</si>
  <si>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</si>
  <si>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</si>
  <si>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</si>
  <si>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</si>
  <si>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</si>
  <si>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</si>
  <si>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</si>
  <si>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</si>
  <si>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</si>
  <si>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</si>
  <si>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</si>
  <si>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</si>
  <si>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</si>
  <si>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</si>
  <si>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</si>
  <si>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</si>
  <si>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</si>
  <si>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</si>
  <si>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</si>
  <si>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</si>
  <si>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</si>
  <si>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</si>
  <si>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</si>
  <si>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</si>
  <si>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</si>
  <si>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</si>
  <si>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</si>
  <si>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</si>
  <si>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</si>
  <si>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</si>
  <si>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</si>
  <si>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</si>
  <si>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</si>
  <si>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</si>
  <si>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</si>
  <si>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</si>
  <si>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</si>
  <si>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</si>
  <si>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</si>
  <si>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</si>
  <si>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</si>
  <si>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</si>
  <si>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</si>
  <si>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</si>
  <si>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</si>
  <si>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</si>
  <si>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</si>
  <si>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</si>
  <si>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</si>
  <si>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</si>
  <si>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</si>
  <si>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</si>
  <si>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</si>
  <si>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</si>
  <si>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</si>
  <si>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</si>
  <si>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</si>
  <si>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</si>
  <si>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</si>
  <si>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</si>
  <si>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</si>
  <si>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</si>
  <si>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</si>
  <si>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</si>
  <si>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</si>
  <si>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</si>
  <si>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</si>
  <si>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</si>
  <si>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</si>
  <si>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</si>
  <si>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</si>
  <si>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</si>
  <si>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</si>
  <si>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</si>
  <si>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</si>
  <si>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</si>
  <si>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</si>
  <si>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</si>
  <si>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</si>
  <si>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</si>
  <si>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</si>
  <si>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</si>
  <si>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</si>
  <si>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</si>
  <si>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</si>
  <si>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</si>
  <si>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</si>
  <si>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</si>
  <si>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</si>
  <si>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</si>
  <si>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</si>
  <si>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</si>
  <si>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</si>
  <si>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</si>
  <si>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</si>
  <si>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</si>
  <si>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</si>
  <si>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</si>
  <si>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</si>
  <si>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</si>
  <si>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</si>
  <si>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</si>
  <si>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</si>
  <si>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</si>
  <si>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</si>
  <si>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</si>
  <si>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</si>
  <si>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</si>
  <si>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</si>
  <si>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</si>
  <si>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</si>
  <si>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</si>
  <si>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</si>
  <si>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</si>
  <si>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</si>
  <si>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</si>
  <si>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</si>
  <si>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</si>
  <si>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</si>
  <si>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</si>
  <si>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</si>
  <si>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</si>
  <si>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</si>
  <si>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</si>
  <si>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</si>
  <si>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</si>
  <si>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</si>
  <si>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</si>
  <si>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</si>
  <si>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</si>
  <si>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</si>
  <si>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</si>
  <si>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</si>
  <si>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</si>
  <si>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</si>
  <si>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</si>
  <si>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</si>
  <si>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</si>
  <si>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</si>
  <si>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</si>
  <si>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</si>
  <si>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</si>
  <si>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</si>
  <si>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</si>
  <si>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</si>
  <si>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</si>
  <si>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</si>
  <si>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</si>
  <si>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</si>
  <si>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</si>
  <si>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</si>
  <si>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</si>
  <si>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</si>
  <si>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</si>
  <si>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</si>
  <si>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</si>
  <si>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</si>
  <si>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</si>
  <si>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</si>
  <si>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</si>
  <si>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</si>
  <si>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</si>
  <si>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</si>
  <si>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</si>
  <si>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</si>
  <si>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</si>
  <si>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</si>
  <si>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</si>
  <si>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</si>
  <si>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</si>
  <si>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</si>
  <si>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</si>
  <si>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</si>
  <si>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</si>
  <si>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</si>
  <si>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</si>
  <si>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</si>
  <si>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</si>
  <si>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</si>
  <si>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</si>
  <si>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</si>
  <si>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</si>
  <si>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</si>
  <si>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</si>
  <si>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</si>
  <si>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</si>
  <si>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</si>
  <si>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</si>
  <si>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</si>
  <si>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</si>
  <si>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</si>
  <si>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</si>
  <si>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</si>
  <si>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</si>
  <si>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</si>
  <si>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</si>
  <si>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</si>
  <si>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</si>
  <si>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</si>
  <si>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</si>
  <si>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</si>
  <si>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</si>
  <si>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</si>
  <si>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</si>
  <si>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</si>
  <si>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</si>
  <si>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</si>
  <si>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</si>
  <si>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</si>
  <si>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</si>
  <si>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</si>
  <si>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</si>
  <si>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</si>
  <si>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</si>
  <si>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</si>
  <si>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</si>
  <si>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</si>
  <si>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</si>
  <si>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</si>
  <si>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</si>
  <si>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</si>
  <si>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</si>
  <si>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</si>
  <si>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</si>
  <si>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</si>
  <si>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</si>
  <si>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</si>
  <si>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</si>
  <si>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</si>
  <si>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</si>
  <si>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</si>
  <si>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</si>
  <si>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</si>
  <si>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</si>
  <si>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</si>
  <si>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</si>
  <si>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</si>
  <si>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</si>
  <si>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</si>
  <si>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</si>
  <si>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</si>
  <si>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</si>
  <si>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</si>
  <si>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</si>
  <si>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</si>
  <si>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</si>
  <si>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</si>
  <si>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</si>
  <si>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</si>
  <si>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</si>
  <si>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</si>
  <si>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</si>
  <si>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</si>
  <si>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</si>
  <si>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</si>
  <si>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</si>
  <si>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</si>
  <si>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</si>
  <si>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</si>
  <si>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</si>
  <si>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</si>
  <si>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</si>
  <si>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</si>
  <si>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</si>
  <si>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</si>
  <si>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</si>
  <si>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</si>
  <si>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</si>
  <si>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</si>
  <si>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</si>
  <si>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</si>
  <si>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</si>
  <si>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</si>
  <si>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</si>
  <si>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</si>
  <si>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</si>
  <si>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</si>
  <si>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</si>
  <si>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</si>
  <si>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</si>
  <si>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</si>
  <si>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</si>
  <si>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</si>
  <si>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</si>
  <si>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</si>
  <si>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</si>
  <si>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</si>
  <si>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</si>
  <si>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</si>
  <si>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</si>
  <si>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</si>
  <si>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</si>
  <si>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</si>
  <si>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</si>
  <si>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</si>
  <si>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</si>
  <si>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</si>
  <si>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</si>
  <si>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</si>
  <si>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</si>
  <si>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</si>
  <si>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</si>
  <si>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</si>
  <si>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</si>
  <si>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</si>
  <si>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</si>
  <si>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</si>
  <si>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</si>
  <si>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</si>
  <si>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</si>
  <si>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</si>
  <si>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</si>
  <si>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</si>
  <si>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</si>
  <si>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</si>
  <si>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</si>
  <si>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</si>
  <si>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</si>
  <si>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</si>
  <si>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</si>
  <si>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</si>
  <si>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</si>
  <si>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</si>
  <si>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</si>
  <si>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</si>
  <si>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</si>
  <si>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</si>
  <si>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</si>
  <si>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</si>
  <si>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</si>
  <si>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</si>
  <si>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</si>
  <si>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</si>
  <si>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</si>
  <si>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</si>
  <si>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</si>
  <si>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</si>
  <si>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</si>
  <si>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</si>
  <si>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</si>
  <si>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</si>
  <si>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</si>
  <si>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</si>
  <si>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</si>
  <si>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</si>
  <si>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</si>
  <si>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</si>
  <si>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</si>
  <si>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</si>
  <si>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</si>
  <si>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</si>
  <si>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</si>
  <si>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</si>
  <si>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</si>
  <si>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</si>
  <si>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</si>
  <si>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</si>
  <si>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</si>
  <si>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</si>
  <si>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</si>
  <si>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</si>
  <si>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</si>
  <si>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</si>
  <si>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</si>
  <si>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</si>
  <si>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</si>
  <si>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</si>
  <si>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</si>
  <si>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</si>
  <si>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</si>
  <si>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</si>
  <si>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</si>
  <si>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</si>
  <si>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</si>
  <si>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</si>
  <si>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</si>
  <si>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</si>
  <si>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</si>
  <si>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</si>
  <si>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</si>
  <si>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</si>
  <si>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</si>
  <si>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</si>
  <si>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</si>
  <si>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</si>
  <si>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</si>
  <si>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</si>
  <si>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</si>
  <si>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</si>
  <si>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</si>
  <si>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</si>
  <si>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</si>
  <si>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</si>
  <si>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</si>
  <si>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</si>
  <si>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</si>
  <si>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</si>
  <si>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</si>
  <si>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</si>
  <si>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</si>
  <si>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</si>
  <si>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</si>
  <si>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</si>
  <si>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</si>
  <si>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</si>
  <si>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</si>
  <si>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</si>
  <si>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</si>
  <si>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</si>
  <si>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</si>
  <si>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</si>
  <si>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</si>
  <si>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</si>
  <si>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</si>
  <si>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</si>
  <si>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</si>
  <si>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</si>
  <si>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</si>
  <si>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</si>
  <si>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</si>
  <si>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</si>
  <si>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</si>
  <si>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</si>
  <si>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</si>
  <si>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</si>
  <si>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</si>
  <si>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</si>
  <si>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</si>
  <si>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</si>
  <si>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</si>
  <si>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</si>
  <si>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</si>
  <si>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</si>
  <si>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</si>
  <si>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</si>
  <si>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</si>
  <si>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</si>
  <si>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</si>
  <si>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</si>
  <si>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</si>
  <si>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</si>
  <si>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</si>
  <si>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</si>
  <si>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</si>
  <si>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</si>
  <si>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</si>
  <si>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</si>
  <si>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</si>
  <si>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</si>
  <si>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</si>
  <si>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</si>
  <si>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</si>
  <si>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</si>
  <si>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</si>
  <si>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</si>
  <si>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</si>
  <si>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</si>
  <si>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</si>
  <si>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</si>
  <si>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</si>
  <si>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</si>
  <si>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</si>
  <si>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</si>
  <si>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</si>
  <si>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</si>
  <si>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</si>
  <si>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</si>
  <si>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</si>
  <si>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</si>
  <si>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</si>
  <si>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</si>
  <si>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</si>
  <si>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</si>
  <si>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</si>
  <si>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</si>
  <si>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</si>
  <si>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</si>
  <si>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</si>
  <si>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</si>
  <si>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</si>
  <si>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</si>
  <si>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</si>
  <si>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</si>
  <si>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</si>
  <si>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</si>
  <si>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</si>
  <si>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</si>
  <si>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</si>
  <si>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</si>
  <si>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</si>
  <si>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</si>
  <si>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</si>
  <si>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</si>
  <si>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</si>
  <si>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</si>
  <si>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</si>
  <si>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</si>
  <si>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</si>
  <si>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</si>
  <si>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</si>
  <si>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</si>
  <si>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</si>
  <si>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</si>
  <si>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</si>
  <si>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</si>
  <si>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</si>
  <si>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</si>
  <si>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</si>
  <si>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</si>
  <si>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</si>
  <si>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</si>
  <si>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</si>
  <si>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</si>
  <si>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</si>
  <si>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</si>
  <si>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</si>
  <si>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</si>
  <si>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</si>
  <si>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</si>
  <si>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</si>
  <si>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</si>
  <si>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</si>
  <si>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</si>
  <si>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</si>
  <si>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</si>
  <si>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</si>
  <si>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</si>
  <si>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</si>
  <si>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</si>
  <si>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</si>
  <si>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</si>
  <si>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</si>
  <si>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</si>
  <si>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</si>
  <si>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</si>
  <si>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</si>
  <si>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</si>
  <si>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</si>
  <si>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</si>
  <si>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</si>
  <si>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</si>
  <si>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</si>
  <si>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</si>
  <si>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</si>
  <si>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</si>
  <si>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</si>
  <si>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</si>
  <si>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</si>
  <si>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</si>
  <si>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</si>
  <si>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</si>
  <si>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</si>
  <si>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</si>
  <si>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</si>
  <si>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</si>
  <si>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</si>
  <si>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</si>
  <si>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</si>
  <si>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</si>
  <si>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</si>
  <si>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</si>
  <si>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</si>
  <si>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</si>
  <si>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</si>
  <si>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</si>
  <si>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</si>
  <si>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</si>
  <si>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</si>
  <si>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</si>
  <si>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</si>
  <si>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</si>
  <si>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</si>
  <si>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</si>
  <si>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</si>
  <si>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</si>
  <si>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</si>
  <si>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</si>
  <si>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</si>
  <si>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</si>
  <si>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</si>
  <si>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</si>
  <si>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</si>
  <si>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</si>
  <si>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</si>
  <si>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</si>
  <si>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</si>
  <si>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</si>
  <si>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</si>
  <si>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</si>
  <si>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</si>
  <si>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</si>
  <si>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</si>
  <si>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</si>
  <si>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</si>
  <si>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</si>
  <si>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</si>
  <si>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</si>
  <si>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</si>
  <si>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</si>
  <si>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</si>
  <si>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</si>
  <si>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</si>
  <si>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</si>
  <si>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</si>
  <si>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</si>
  <si>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</si>
  <si>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</si>
  <si>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</si>
  <si>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</si>
  <si>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</si>
  <si>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</si>
  <si>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</si>
  <si>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</si>
  <si>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</si>
  <si>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</si>
  <si>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</si>
  <si>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</si>
  <si>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</si>
  <si>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</si>
  <si>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</si>
  <si>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</si>
  <si>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</si>
  <si>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</si>
  <si>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</si>
  <si>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</si>
  <si>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</si>
  <si>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</si>
  <si>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</si>
  <si>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</si>
  <si>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</si>
  <si>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</si>
  <si>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</si>
  <si>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</si>
  <si>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</si>
  <si>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</si>
  <si>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</si>
  <si>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</si>
  <si>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</si>
  <si>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</si>
  <si>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</si>
  <si>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</si>
  <si>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</si>
  <si>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</si>
  <si>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</si>
  <si>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</si>
  <si>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</si>
  <si>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</si>
  <si>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</si>
  <si>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</si>
  <si>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</si>
  <si>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</si>
  <si>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</si>
  <si>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</si>
  <si>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</si>
  <si>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</si>
  <si>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</si>
  <si>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</si>
  <si>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</si>
  <si>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</si>
  <si>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</si>
  <si>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</si>
  <si>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</si>
  <si>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</si>
  <si>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</si>
  <si>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</si>
  <si>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</si>
  <si>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</si>
  <si>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</si>
  <si>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</si>
  <si>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</si>
  <si>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</si>
  <si>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</si>
  <si>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</si>
  <si>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</si>
  <si>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</si>
  <si>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</si>
  <si>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</si>
  <si>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</si>
  <si>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</si>
  <si>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</si>
  <si>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</si>
  <si>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</si>
  <si>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</si>
  <si>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</si>
  <si>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</si>
  <si>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</si>
  <si>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</si>
  <si>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</si>
  <si>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</si>
  <si>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</si>
  <si>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</si>
  <si>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</si>
  <si>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</si>
  <si>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</si>
  <si>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</si>
  <si>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</si>
  <si>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</si>
  <si>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</si>
  <si>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</si>
  <si>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</si>
  <si>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</si>
  <si>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</si>
  <si>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</si>
  <si>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</si>
  <si>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</si>
  <si>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</si>
  <si>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</si>
  <si>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</si>
  <si>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</si>
  <si>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</si>
  <si>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</si>
  <si>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</si>
  <si>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</si>
  <si>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</si>
  <si>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</si>
  <si>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</si>
  <si>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</si>
  <si>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</si>
  <si>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</si>
  <si>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</si>
  <si>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</si>
  <si>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</si>
  <si>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</si>
  <si>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</si>
  <si>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</si>
  <si>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</si>
  <si>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</si>
  <si>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</si>
  <si>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</si>
  <si>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</si>
  <si>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</si>
  <si>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</si>
  <si>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</si>
  <si>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</si>
  <si>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</si>
  <si>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</si>
  <si>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</si>
  <si>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</si>
  <si>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</si>
  <si>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</si>
  <si>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</si>
  <si>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</si>
  <si>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</si>
  <si>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</si>
  <si>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</si>
  <si>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</si>
  <si>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</si>
  <si>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</si>
  <si>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</si>
  <si>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</si>
  <si>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</si>
  <si>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</si>
  <si>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</si>
  <si>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</si>
  <si>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</si>
  <si>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</si>
  <si>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</si>
  <si>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</si>
  <si>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</si>
  <si>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</si>
  <si>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</si>
  <si>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</si>
  <si>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</si>
  <si>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</si>
  <si>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</si>
  <si>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</si>
  <si>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</si>
  <si>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</si>
  <si>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</si>
  <si>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</si>
  <si>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</si>
  <si>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</si>
  <si>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</si>
  <si>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</si>
  <si>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</si>
  <si>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</si>
  <si>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</si>
  <si>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</si>
  <si>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</si>
  <si>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</si>
  <si>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</si>
  <si>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</si>
  <si>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</si>
  <si>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</si>
  <si>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</si>
  <si>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</si>
  <si>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</si>
  <si>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</si>
  <si>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</si>
  <si>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</si>
  <si>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</si>
  <si>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</si>
  <si>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</si>
  <si>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</si>
  <si>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</si>
  <si>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</si>
  <si>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</si>
  <si>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</si>
  <si>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</si>
  <si>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</si>
  <si>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</si>
  <si>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</si>
  <si>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</si>
  <si>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</si>
  <si>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</si>
  <si>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</si>
  <si>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</si>
  <si>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</si>
  <si>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</si>
  <si>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</si>
  <si>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</si>
  <si>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</si>
  <si>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</si>
  <si>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</si>
  <si>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</si>
  <si>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</si>
  <si>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</si>
  <si>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</si>
  <si>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</si>
  <si>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</si>
  <si>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</si>
  <si>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</si>
  <si>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</si>
  <si>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</si>
  <si>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</si>
  <si>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</si>
  <si>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</si>
  <si>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</si>
  <si>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</si>
  <si>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</si>
  <si>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</si>
  <si>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</si>
  <si>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</si>
  <si>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</si>
  <si>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</si>
  <si>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</si>
  <si>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</si>
  <si>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</si>
  <si>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</si>
  <si>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</si>
  <si>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</si>
  <si>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</si>
  <si>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</si>
  <si>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</si>
  <si>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</si>
  <si>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</si>
  <si>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</si>
  <si>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</si>
  <si>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</si>
  <si>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</si>
  <si>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</si>
  <si>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</si>
  <si>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</si>
  <si>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</si>
  <si>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</si>
  <si>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</si>
  <si>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</si>
  <si>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</si>
  <si>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</si>
  <si>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</si>
  <si>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</si>
  <si>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</si>
  <si>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</si>
  <si>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</si>
  <si>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</si>
  <si>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</si>
  <si>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</si>
  <si>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</si>
  <si>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</si>
  <si>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</si>
  <si>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</si>
  <si>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</si>
  <si>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</si>
  <si>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</si>
  <si>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</si>
  <si>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</si>
  <si>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</si>
  <si>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</si>
  <si>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</si>
  <si>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</si>
  <si>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</si>
  <si>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</si>
  <si>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</si>
  <si>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</si>
  <si>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</si>
  <si>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</si>
  <si>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</si>
  <si>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</si>
  <si>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</si>
  <si>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</si>
  <si>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</si>
  <si>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</si>
  <si>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</si>
  <si>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</si>
  <si>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</si>
  <si>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</si>
  <si>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</si>
  <si>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</si>
  <si>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</si>
  <si>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</si>
  <si>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</si>
  <si>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</si>
  <si>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</si>
  <si>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</si>
  <si>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</si>
  <si>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</si>
  <si>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</si>
  <si>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</si>
  <si>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</si>
  <si>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</si>
  <si>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</si>
  <si>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</si>
  <si>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</si>
  <si>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</si>
  <si>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</si>
  <si>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</si>
  <si>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</si>
  <si>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</si>
  <si>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</si>
  <si>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</si>
  <si>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</si>
  <si>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</si>
  <si>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</si>
  <si>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</si>
  <si>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</si>
  <si>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</si>
  <si>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</si>
  <si>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</si>
  <si>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</si>
  <si>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</si>
  <si>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</si>
  <si>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</si>
  <si>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</si>
  <si>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</si>
  <si>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</si>
  <si>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</si>
  <si>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</si>
  <si>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</si>
  <si>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</si>
  <si>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</si>
  <si>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</si>
  <si>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</si>
  <si>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</si>
  <si>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</si>
  <si>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</si>
  <si>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</si>
  <si>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</si>
  <si>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</si>
  <si>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</si>
  <si>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</si>
  <si>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</si>
  <si>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</si>
  <si>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</si>
  <si>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</si>
  <si>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</si>
  <si>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</si>
  <si>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</si>
  <si>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</si>
  <si>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</si>
  <si>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</si>
  <si>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</si>
  <si>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</si>
  <si>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</si>
  <si>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</si>
  <si>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</si>
  <si>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</si>
  <si>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</si>
  <si>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</si>
  <si>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</si>
  <si>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</si>
  <si>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</si>
  <si>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</si>
  <si>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</si>
  <si>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</si>
  <si>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</si>
  <si>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</si>
  <si>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</si>
  <si>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</si>
  <si>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</si>
  <si>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</si>
  <si>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</si>
  <si>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</si>
  <si>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</si>
  <si>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</si>
  <si>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</si>
  <si>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</si>
  <si>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</si>
  <si>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</si>
  <si>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</si>
  <si>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</si>
  <si>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</si>
  <si>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</si>
  <si>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</si>
  <si>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</si>
  <si>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</si>
  <si>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</si>
  <si>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</si>
  <si>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</si>
  <si>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</si>
  <si>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</si>
  <si>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</si>
  <si>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</si>
  <si>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</si>
  <si>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</si>
  <si>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</si>
  <si>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</si>
  <si>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</si>
  <si>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</si>
  <si>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</si>
  <si>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</si>
  <si>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</si>
  <si>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</si>
  <si>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</si>
  <si>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</si>
  <si>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</si>
  <si>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</si>
  <si>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</si>
  <si>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</si>
  <si>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</si>
  <si>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</si>
  <si>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</si>
  <si>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</si>
  <si>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</si>
  <si>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</si>
  <si>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</si>
  <si>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</si>
  <si>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</si>
  <si>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</si>
  <si>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</si>
  <si>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</si>
  <si>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</si>
  <si>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</si>
  <si>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</si>
  <si>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</si>
  <si>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</si>
  <si>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</si>
  <si>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</si>
  <si>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</si>
  <si>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</si>
  <si>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</si>
  <si>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</si>
  <si>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</si>
  <si>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</si>
  <si>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</si>
  <si>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</si>
  <si>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</si>
  <si>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</si>
  <si>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</si>
  <si>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</si>
  <si>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</si>
  <si>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</si>
  <si>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</si>
  <si>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</si>
  <si>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</si>
  <si>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</si>
  <si>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</si>
  <si>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</si>
  <si>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</si>
  <si>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</si>
  <si>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</si>
  <si>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</si>
  <si>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</si>
  <si>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</si>
  <si>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</si>
  <si>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</si>
  <si>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</si>
  <si>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</si>
  <si>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</si>
  <si>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</si>
  <si>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</si>
  <si>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</si>
  <si>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</si>
  <si>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</si>
  <si>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</si>
  <si>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</si>
  <si>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</si>
  <si>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</si>
  <si>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</si>
  <si>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</si>
  <si>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</si>
  <si>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</si>
  <si>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</si>
  <si>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</si>
  <si>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</si>
  <si>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</si>
  <si>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</si>
  <si>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</si>
  <si>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</si>
  <si>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</si>
  <si>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</si>
  <si>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</si>
  <si>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</si>
  <si>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</si>
  <si>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</si>
  <si>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</si>
  <si>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</si>
  <si>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</si>
  <si>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</si>
  <si>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</si>
  <si>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</si>
  <si>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</si>
  <si>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</si>
  <si>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</si>
  <si>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</si>
  <si>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</si>
  <si>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</si>
  <si>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</si>
  <si>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</si>
  <si>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</si>
  <si>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</si>
  <si>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</si>
  <si>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</si>
  <si>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</si>
  <si>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</si>
  <si>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</si>
  <si>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</si>
  <si>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</si>
  <si>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</si>
  <si>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</si>
  <si>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</si>
  <si>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</si>
  <si>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</si>
  <si>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</si>
  <si>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</si>
  <si>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</si>
  <si>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</si>
  <si>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</si>
  <si>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</si>
  <si>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</si>
  <si>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</si>
  <si>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</si>
  <si>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</si>
  <si>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</si>
  <si>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</si>
  <si>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</si>
  <si>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</si>
  <si>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</si>
  <si>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</si>
  <si>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</si>
  <si>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</si>
  <si>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</si>
  <si>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</si>
  <si>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</si>
  <si>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</si>
  <si>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</si>
  <si>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</si>
  <si>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</si>
  <si>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</si>
  <si>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</si>
  <si>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</si>
  <si>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</si>
  <si>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</si>
  <si>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</si>
  <si>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</si>
  <si>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</si>
  <si>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</si>
  <si>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</si>
  <si>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</si>
  <si>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</si>
  <si>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</si>
  <si>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</si>
  <si>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</si>
  <si>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</si>
  <si>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</si>
  <si>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</si>
  <si>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</si>
  <si>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</si>
  <si>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</si>
  <si>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</si>
  <si>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</si>
  <si>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</si>
  <si>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</si>
  <si>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</si>
  <si>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</si>
  <si>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</si>
  <si>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</si>
  <si>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</si>
  <si>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</si>
  <si>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</si>
  <si>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</si>
  <si>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</si>
  <si>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</si>
  <si>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</si>
  <si>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</si>
  <si>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</si>
  <si>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</si>
  <si>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</si>
  <si>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</si>
  <si>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</si>
  <si>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</si>
  <si>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</si>
  <si>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</si>
  <si>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</si>
  <si>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</si>
  <si>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</si>
  <si>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</si>
  <si>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</si>
  <si>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</si>
  <si>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</si>
  <si>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</si>
  <si>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</si>
  <si>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</si>
  <si>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</si>
  <si>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</si>
  <si>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</si>
  <si>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</si>
  <si>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</si>
  <si>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</si>
  <si>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</si>
  <si>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</si>
  <si>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</si>
  <si>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</si>
  <si>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</si>
  <si>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</si>
  <si>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</si>
  <si>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</si>
  <si>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</si>
  <si>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</si>
  <si>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</si>
  <si>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</si>
  <si>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</si>
  <si>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</si>
  <si>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</si>
  <si>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</si>
  <si>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</si>
  <si>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</si>
  <si>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</si>
  <si>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</si>
  <si>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</si>
  <si>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</si>
  <si>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</si>
  <si>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</si>
  <si>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</si>
  <si>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</si>
  <si>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</si>
  <si>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</si>
  <si>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</si>
  <si>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</si>
  <si>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</si>
  <si>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</si>
  <si>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</si>
  <si>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</si>
  <si>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</si>
  <si>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</si>
  <si>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</si>
  <si>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</si>
  <si>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</si>
  <si>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</si>
  <si>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</si>
  <si>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</si>
  <si>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</si>
  <si>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</si>
  <si>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</si>
  <si>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</si>
  <si>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</si>
  <si>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</si>
  <si>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</si>
  <si>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</si>
  <si>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</si>
  <si>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</si>
  <si>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</si>
  <si>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</si>
  <si>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</si>
  <si>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</si>
  <si>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</si>
  <si>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</si>
  <si>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</si>
  <si>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</si>
  <si>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</si>
  <si>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</si>
  <si>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</si>
  <si>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</si>
  <si>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</si>
  <si>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</si>
  <si>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</si>
  <si>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</si>
  <si>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</si>
  <si>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</si>
  <si>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</si>
  <si>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</si>
  <si>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</si>
  <si>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</si>
  <si>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</si>
  <si>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</si>
  <si>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</si>
  <si>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</si>
  <si>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</si>
  <si>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</si>
  <si>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</si>
  <si>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</si>
  <si>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</si>
  <si>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</si>
  <si>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</si>
  <si>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</si>
  <si>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</si>
  <si>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</si>
  <si>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</si>
  <si>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</si>
  <si>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</si>
  <si>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</si>
  <si>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</si>
  <si>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</si>
  <si>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</si>
  <si>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</si>
  <si>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</si>
  <si>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</si>
  <si>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</si>
  <si>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</si>
  <si>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</si>
  <si>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</si>
  <si>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</si>
  <si>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</si>
  <si>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</si>
  <si>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</si>
  <si>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</si>
  <si>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</si>
  <si>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</si>
  <si>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</si>
  <si>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</si>
  <si>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</si>
  <si>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</si>
  <si>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</si>
  <si>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</si>
  <si>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</si>
  <si>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</si>
  <si>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</si>
  <si>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</si>
  <si>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</si>
  <si>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</si>
  <si>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</si>
  <si>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</si>
  <si>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</si>
  <si>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</si>
  <si>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</si>
  <si>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</si>
  <si>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</si>
  <si>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</si>
  <si>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</si>
  <si>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</si>
  <si>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</si>
  <si>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</si>
  <si>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</si>
  <si>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</si>
  <si>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</si>
  <si>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</si>
  <si>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</si>
  <si>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</si>
  <si>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</si>
  <si>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</si>
  <si>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</si>
  <si>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</si>
  <si>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</si>
  <si>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</si>
  <si>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</si>
  <si>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</si>
  <si>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</si>
  <si>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</si>
  <si>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</si>
  <si>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</si>
  <si>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</si>
  <si>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</si>
  <si>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</si>
  <si>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</si>
  <si>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</si>
  <si>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</si>
  <si>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</si>
  <si>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</si>
  <si>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</si>
  <si>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</si>
  <si>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</si>
  <si>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</si>
  <si>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</si>
  <si>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</si>
  <si>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</si>
  <si>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</si>
  <si>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</si>
  <si>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</si>
  <si>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</si>
  <si>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</si>
  <si>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</si>
  <si>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</si>
  <si>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</si>
  <si>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</si>
  <si>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</si>
  <si>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</si>
  <si>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</si>
  <si>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</si>
  <si>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</si>
  <si>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</si>
  <si>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</si>
  <si>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</si>
  <si>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</si>
  <si>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</si>
  <si>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</si>
  <si>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</si>
  <si>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</si>
  <si>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</si>
  <si>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</si>
  <si>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</si>
  <si>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</si>
  <si>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</si>
  <si>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</si>
  <si>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</si>
  <si>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</si>
  <si>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</si>
  <si>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</si>
  <si>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</si>
  <si>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</si>
  <si>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</si>
  <si>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</si>
  <si>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</si>
  <si>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</si>
  <si>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</si>
  <si>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</si>
  <si>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</si>
  <si>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</si>
  <si>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</si>
  <si>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</si>
  <si>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</si>
  <si>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</si>
  <si>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</si>
  <si>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</si>
  <si>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</si>
  <si>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</si>
  <si>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</si>
  <si>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</si>
  <si>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</si>
  <si>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</si>
  <si>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</si>
  <si>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</si>
  <si>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</si>
  <si>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</si>
  <si>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</si>
  <si>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</si>
  <si>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</si>
  <si>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</si>
  <si>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</si>
  <si>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</si>
  <si>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</si>
  <si>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</si>
  <si>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</si>
  <si>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</si>
  <si>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</si>
  <si>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</si>
  <si>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</si>
  <si>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</si>
  <si>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</si>
  <si>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</si>
  <si>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</si>
  <si>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</si>
  <si>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</si>
  <si>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</si>
  <si>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</si>
  <si>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</si>
  <si>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</si>
  <si>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</si>
  <si>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</si>
  <si>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</si>
  <si>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</si>
  <si>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</si>
  <si>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</si>
  <si>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</si>
  <si>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</si>
  <si>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</si>
  <si>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</si>
  <si>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</si>
  <si>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</si>
  <si>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</si>
  <si>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</si>
  <si>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</si>
  <si>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</si>
  <si>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</si>
  <si>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</si>
  <si>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</si>
  <si>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</si>
  <si>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</si>
  <si>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</si>
  <si>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</si>
  <si>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</si>
  <si>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</si>
  <si>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</si>
  <si>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</si>
  <si>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</si>
  <si>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</si>
  <si>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</si>
  <si>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</si>
  <si>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</si>
  <si>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</si>
  <si>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</si>
  <si>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</si>
  <si>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</si>
  <si>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</si>
  <si>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</si>
  <si>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</si>
  <si>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</si>
  <si>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</si>
  <si>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</si>
  <si>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</si>
  <si>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</si>
  <si>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</si>
  <si>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</si>
  <si>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</si>
  <si>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</si>
  <si>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</si>
  <si>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</si>
  <si>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</si>
  <si>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</si>
  <si>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</si>
  <si>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</si>
  <si>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</si>
  <si>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</si>
  <si>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</si>
  <si>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</si>
  <si>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</si>
  <si>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</si>
  <si>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</si>
  <si>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</si>
  <si>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</si>
  <si>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</si>
  <si>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</si>
  <si>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</si>
  <si>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</si>
  <si>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</si>
  <si>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</si>
  <si>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</si>
  <si>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</si>
  <si>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</si>
  <si>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</si>
  <si>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</si>
  <si>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</si>
  <si>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</si>
  <si>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</si>
  <si>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</si>
  <si>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</si>
  <si>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</si>
  <si>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</si>
  <si>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</si>
  <si>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</si>
  <si>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</si>
  <si>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</si>
  <si>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</si>
  <si>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</si>
  <si>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</si>
  <si>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</si>
  <si>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</si>
  <si>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</si>
  <si>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</si>
  <si>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</si>
  <si>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</si>
  <si>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</si>
  <si>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</si>
  <si>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</si>
  <si>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</si>
  <si>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</si>
  <si>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</si>
  <si>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</si>
  <si>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</si>
  <si>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</si>
  <si>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</si>
  <si>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</si>
  <si>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</si>
  <si>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</si>
  <si>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</si>
  <si>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</si>
  <si>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</si>
  <si>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</si>
  <si>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</si>
  <si>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</si>
  <si>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</si>
  <si>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</si>
  <si>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</si>
  <si>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</si>
  <si>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</si>
  <si>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</si>
  <si>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</si>
  <si>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</si>
  <si>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</si>
  <si>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</si>
  <si>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</si>
  <si>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</si>
  <si>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</si>
  <si>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</si>
  <si>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</si>
  <si>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</si>
  <si>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</si>
  <si>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</si>
  <si>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</si>
  <si>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</si>
  <si>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</si>
  <si>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</si>
  <si>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</si>
  <si>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</si>
  <si>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</si>
  <si>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</si>
  <si>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</si>
  <si>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</si>
  <si>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</si>
  <si>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</si>
  <si>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</si>
  <si>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</si>
  <si>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</si>
  <si>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</si>
  <si>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</si>
  <si>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</si>
  <si>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</si>
  <si>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</si>
  <si>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</si>
  <si>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</si>
  <si>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</si>
  <si>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</si>
  <si>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</si>
  <si>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</si>
  <si>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</si>
  <si>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</si>
  <si>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</si>
  <si>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</si>
  <si>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</si>
  <si>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</si>
  <si>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</si>
  <si>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</si>
  <si>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</si>
  <si>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</si>
  <si>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</si>
  <si>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</si>
  <si>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</si>
  <si>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</si>
  <si>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</si>
  <si>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</si>
  <si>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</si>
  <si>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</si>
  <si>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</si>
  <si>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</si>
  <si>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</si>
  <si>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</si>
  <si>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</si>
  <si>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</si>
  <si>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</si>
  <si>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</si>
  <si>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</si>
  <si>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</si>
  <si>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</si>
  <si>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</si>
  <si>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</si>
  <si>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</si>
  <si>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</si>
  <si>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</si>
  <si>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</si>
  <si>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</si>
  <si>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</si>
  <si>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</si>
  <si>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</si>
  <si>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</si>
  <si>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</si>
  <si>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</si>
  <si>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</si>
  <si>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</si>
  <si>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</si>
  <si>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</si>
  <si>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</si>
  <si>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</si>
  <si>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</si>
  <si>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</si>
  <si>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</si>
  <si>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</si>
  <si>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</si>
  <si>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</si>
  <si>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</si>
  <si>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</si>
  <si>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</si>
  <si>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</si>
  <si>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</si>
  <si>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</si>
  <si>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</si>
  <si>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</si>
  <si>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</si>
  <si>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</si>
  <si>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</si>
  <si>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</si>
  <si>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</si>
  <si>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</si>
  <si>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</si>
  <si>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</si>
  <si>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</si>
  <si>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</si>
  <si>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</si>
  <si>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</si>
  <si>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</si>
  <si>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</si>
  <si>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</si>
  <si>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</si>
  <si>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</si>
  <si>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</si>
  <si>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</si>
  <si>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</si>
  <si>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</si>
  <si>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</si>
  <si>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</si>
  <si>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</si>
  <si>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</si>
  <si>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</si>
  <si>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</si>
  <si>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</si>
  <si>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</si>
  <si>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</si>
  <si>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</si>
  <si>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</si>
  <si>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</si>
  <si>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</si>
  <si>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</si>
  <si>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</si>
  <si>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</si>
  <si>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</si>
  <si>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</si>
  <si>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</si>
  <si>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</si>
  <si>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</si>
  <si>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</si>
  <si>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</si>
  <si>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</si>
  <si>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</si>
  <si>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</si>
  <si>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</si>
  <si>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</si>
  <si>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</si>
  <si>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</si>
  <si>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</si>
  <si>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</si>
  <si>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</si>
  <si>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</si>
  <si>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</si>
  <si>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</si>
  <si>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</si>
  <si>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</si>
  <si>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</si>
  <si>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</si>
  <si>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</si>
  <si>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</si>
  <si>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</si>
  <si>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</si>
  <si>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</si>
  <si>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</si>
  <si>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</si>
  <si>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</si>
  <si>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</si>
  <si>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</si>
  <si>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</si>
  <si>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</si>
  <si>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</si>
  <si>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</si>
  <si>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</si>
  <si>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</si>
  <si>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</si>
  <si>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</si>
  <si>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</si>
  <si>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</si>
  <si>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</si>
  <si>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</si>
  <si>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</si>
  <si>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</si>
  <si>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</si>
  <si>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</si>
  <si>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</si>
  <si>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</si>
  <si>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</si>
  <si>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</si>
  <si>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</si>
  <si>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</si>
  <si>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</si>
  <si>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</si>
  <si>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</si>
  <si>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</si>
  <si>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</si>
  <si>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</si>
  <si>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</si>
  <si>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</si>
  <si>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</si>
  <si>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</si>
  <si>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</si>
  <si>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</si>
  <si>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</si>
  <si>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</si>
  <si>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</si>
  <si>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</si>
  <si>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</si>
  <si>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</si>
  <si>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</si>
  <si>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</si>
  <si>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</si>
  <si>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</si>
  <si>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</si>
  <si>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</si>
  <si>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</si>
  <si>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</si>
  <si>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</si>
  <si>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</si>
  <si>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</si>
  <si>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</si>
  <si>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</si>
  <si>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</si>
  <si>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</si>
  <si>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</si>
  <si>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</si>
  <si>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</si>
  <si>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</si>
  <si>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</si>
  <si>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</si>
  <si>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</si>
  <si>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</si>
  <si>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</si>
  <si>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</si>
  <si>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</si>
  <si>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</si>
  <si>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</si>
  <si>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</si>
  <si>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</si>
  <si>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</si>
  <si>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</si>
  <si>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</si>
  <si>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</si>
  <si>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</si>
  <si>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</si>
  <si>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</si>
  <si>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</si>
  <si>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</si>
  <si>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</si>
  <si>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</si>
  <si>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</si>
  <si>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</si>
  <si>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</si>
  <si>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</si>
  <si>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</si>
  <si>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</si>
  <si>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</si>
  <si>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</si>
  <si>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</si>
  <si>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</si>
  <si>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</si>
  <si>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</si>
  <si>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</si>
  <si>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</si>
  <si>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</si>
  <si>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</si>
  <si>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</si>
  <si>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</si>
  <si>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</si>
  <si>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</si>
  <si>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</si>
  <si>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</si>
  <si>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</si>
  <si>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</si>
  <si>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</si>
  <si>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</si>
  <si>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</si>
  <si>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</si>
  <si>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</si>
  <si>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</si>
  <si>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</si>
  <si>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</si>
  <si>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</si>
  <si>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</si>
  <si>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</si>
  <si>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</si>
  <si>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</si>
  <si>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</si>
  <si>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</si>
  <si>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</si>
  <si>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</si>
  <si>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</si>
  <si>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</si>
  <si>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</si>
  <si>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</si>
  <si>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</si>
  <si>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</si>
  <si>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</si>
  <si>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</si>
  <si>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</si>
  <si>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</si>
  <si>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</si>
  <si>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</si>
  <si>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</si>
  <si>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</si>
  <si>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</si>
  <si>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</si>
  <si>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</si>
  <si>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</si>
  <si>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</si>
  <si>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</si>
  <si>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</si>
  <si>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</si>
  <si>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</si>
  <si>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</si>
  <si>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</si>
  <si>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</si>
  <si>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</si>
  <si>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</si>
  <si>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</si>
  <si>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</si>
  <si>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</si>
  <si>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</si>
  <si>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</si>
  <si>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</si>
  <si>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</si>
  <si>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</si>
  <si>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</si>
  <si>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</si>
  <si>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</si>
  <si>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</si>
  <si>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</si>
  <si>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</si>
  <si>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</si>
  <si>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</si>
  <si>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</si>
  <si>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</si>
  <si>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</si>
  <si>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</si>
  <si>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</si>
  <si>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</si>
  <si>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</si>
  <si>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</si>
  <si>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</si>
  <si>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</si>
  <si>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</si>
  <si>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</si>
  <si>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</si>
  <si>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</si>
  <si>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</si>
  <si>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</si>
  <si>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</si>
  <si>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</si>
  <si>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</si>
  <si>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</si>
  <si>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</si>
  <si>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</si>
  <si>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</si>
  <si>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</si>
  <si>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</si>
  <si>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</si>
  <si>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</si>
  <si>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</si>
  <si>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</si>
  <si>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</si>
  <si>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</si>
  <si>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</si>
  <si>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</si>
  <si>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</si>
  <si>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</si>
  <si>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</si>
  <si>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</si>
  <si>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</si>
  <si>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</si>
  <si>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</si>
  <si>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</si>
  <si>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</si>
  <si>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</si>
  <si>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</si>
  <si>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</si>
  <si>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</si>
  <si>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</si>
  <si>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</si>
  <si>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</si>
  <si>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</si>
  <si>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</si>
  <si>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</si>
  <si>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</si>
  <si>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</si>
  <si>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</si>
  <si>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</si>
  <si>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</si>
  <si>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</si>
  <si>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</si>
  <si>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</si>
  <si>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</si>
  <si>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</si>
  <si>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</si>
  <si>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</si>
  <si>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</si>
  <si>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</si>
  <si>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</si>
  <si>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</si>
  <si>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</si>
  <si>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</si>
  <si>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</si>
  <si>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</si>
  <si>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</si>
  <si>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</si>
  <si>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</si>
  <si>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</si>
  <si>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</si>
  <si>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</si>
  <si>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</si>
  <si>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</si>
  <si>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</si>
  <si>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</si>
  <si>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</si>
  <si>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</si>
  <si>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</si>
  <si>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</si>
  <si>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</si>
  <si>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</si>
  <si>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</si>
  <si>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</si>
  <si>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</si>
  <si>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</si>
  <si>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</si>
  <si>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</si>
  <si>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</si>
  <si>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</si>
  <si>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</si>
  <si>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</si>
  <si>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</si>
  <si>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</si>
  <si>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</si>
  <si>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</si>
  <si>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</si>
  <si>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</si>
  <si>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</si>
  <si>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</si>
  <si>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</si>
  <si>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</si>
  <si>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</si>
  <si>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</si>
  <si>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</si>
  <si>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</si>
  <si>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</si>
  <si>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</si>
  <si>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</si>
  <si>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</si>
  <si>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</si>
  <si>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</si>
  <si>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</si>
  <si>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</si>
  <si>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</si>
  <si>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</si>
  <si>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</si>
  <si>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</si>
  <si>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</si>
  <si>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</si>
  <si>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</si>
  <si>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</si>
  <si>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</si>
  <si>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</si>
  <si>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</si>
  <si>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</si>
  <si>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</si>
  <si>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</si>
  <si>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</si>
  <si>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</si>
  <si>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</si>
  <si>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</si>
  <si>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</si>
  <si>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</si>
  <si>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</si>
  <si>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</si>
  <si>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</si>
  <si>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</si>
  <si>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</si>
  <si>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</si>
  <si>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</si>
  <si>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</si>
  <si>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</si>
  <si>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</si>
  <si>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</si>
  <si>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</si>
  <si>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</si>
  <si>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</si>
  <si>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</si>
  <si>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</si>
  <si>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</si>
  <si>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</si>
  <si>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</si>
  <si>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</si>
  <si>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</si>
  <si>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</si>
  <si>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</si>
  <si>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</si>
  <si>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</si>
  <si>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</si>
  <si>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</si>
  <si>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</si>
  <si>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</si>
  <si>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</si>
  <si>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</si>
  <si>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</si>
  <si>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</si>
  <si>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</si>
  <si>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</si>
  <si>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</si>
  <si>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</si>
  <si>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</si>
  <si>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</si>
  <si>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</si>
  <si>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</si>
  <si>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</si>
  <si>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</si>
  <si>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</si>
  <si>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</si>
  <si>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</si>
  <si>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</si>
  <si>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</si>
  <si>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</si>
  <si>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</si>
  <si>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</si>
  <si>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</si>
  <si>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</si>
  <si>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</si>
  <si>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</si>
  <si>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</si>
  <si>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</si>
  <si>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</si>
  <si>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</si>
  <si>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</si>
  <si>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</si>
  <si>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</si>
  <si>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</si>
  <si>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</si>
  <si>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</si>
  <si>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</si>
  <si>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</si>
  <si>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</si>
  <si>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</si>
  <si>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</si>
  <si>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</si>
  <si>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</si>
  <si>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</si>
  <si>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</si>
  <si>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</si>
  <si>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</si>
  <si>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</si>
  <si>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</si>
  <si>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</si>
  <si>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</si>
  <si>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</si>
  <si>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</si>
  <si>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</si>
  <si>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</si>
  <si>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</si>
  <si>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</si>
  <si>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</si>
  <si>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</si>
  <si>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</si>
  <si>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</si>
  <si>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</si>
  <si>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</si>
  <si>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</si>
  <si>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</si>
  <si>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</si>
  <si>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</si>
  <si>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</si>
  <si>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</si>
  <si>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</si>
  <si>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</si>
  <si>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</si>
  <si>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</si>
  <si>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</si>
  <si>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</si>
  <si>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</si>
  <si>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</si>
  <si>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</si>
  <si>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</si>
  <si>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</si>
  <si>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</si>
  <si>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</si>
  <si>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</si>
  <si>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</si>
  <si>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</si>
  <si>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</si>
  <si>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</si>
  <si>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</si>
  <si>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</si>
  <si>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</si>
  <si>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</si>
  <si>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</si>
  <si>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</si>
  <si>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</si>
  <si>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</si>
  <si>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</si>
  <si>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</si>
  <si>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</si>
  <si>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</si>
  <si>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</si>
  <si>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</si>
  <si>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</si>
  <si>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</si>
  <si>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</si>
  <si>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</si>
  <si>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</si>
  <si>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</si>
  <si>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</si>
  <si>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</si>
  <si>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</si>
  <si>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</si>
  <si>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</si>
  <si>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</si>
  <si>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</si>
  <si>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</si>
  <si>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</si>
  <si>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</si>
  <si>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</si>
  <si>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</si>
  <si>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</si>
  <si>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</si>
  <si>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</si>
  <si>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</si>
  <si>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</si>
  <si>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</si>
  <si>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</si>
  <si>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</si>
  <si>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</si>
  <si>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</si>
  <si>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</si>
  <si>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</si>
  <si>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</si>
  <si>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</si>
  <si>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</si>
  <si>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</si>
  <si>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</si>
  <si>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</si>
  <si>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</si>
  <si>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</si>
  <si>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</si>
  <si>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</si>
  <si>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</si>
  <si>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</si>
  <si>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</si>
  <si>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</si>
  <si>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</si>
  <si>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</si>
  <si>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</si>
  <si>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</si>
  <si>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</si>
  <si>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</si>
  <si>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</si>
  <si>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</si>
  <si>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</si>
  <si>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</si>
  <si>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</si>
  <si>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</si>
  <si>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</si>
  <si>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</si>
  <si>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</si>
  <si>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</si>
  <si>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</si>
  <si>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</si>
  <si>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</si>
  <si>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</si>
  <si>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</si>
  <si>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</si>
  <si>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</si>
  <si>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</si>
  <si>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</si>
  <si>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</si>
  <si>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</si>
  <si>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</si>
  <si>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</si>
  <si>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</si>
  <si>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</si>
  <si>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</si>
  <si>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</si>
  <si>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</si>
  <si>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</si>
  <si>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</si>
  <si>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</si>
  <si>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</si>
  <si>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</si>
  <si>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</si>
  <si>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</si>
  <si>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</si>
  <si>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</si>
  <si>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</si>
  <si>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</si>
  <si>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</si>
  <si>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</si>
  <si>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</si>
  <si>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</si>
  <si>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</si>
  <si>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</si>
  <si>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</si>
  <si>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</si>
  <si>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</si>
  <si>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</si>
  <si>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</si>
  <si>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</si>
  <si>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</si>
  <si>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</si>
  <si>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</si>
  <si>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</si>
  <si>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</si>
  <si>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</si>
  <si>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</si>
  <si>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</si>
  <si>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</si>
  <si>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</si>
  <si>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</si>
  <si>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</si>
  <si>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</si>
  <si>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</si>
  <si>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</si>
  <si>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</si>
  <si>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</si>
  <si>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</si>
  <si>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</si>
  <si>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</si>
  <si>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</si>
  <si>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</si>
  <si>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</si>
  <si>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</si>
  <si>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</si>
  <si>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</si>
  <si>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</si>
  <si>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</si>
  <si>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</si>
  <si>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</si>
  <si>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</si>
  <si>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</si>
  <si>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</si>
  <si>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</si>
  <si>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</si>
  <si>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</si>
  <si>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</si>
  <si>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</si>
  <si>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</si>
  <si>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</si>
  <si>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</si>
  <si>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</si>
  <si>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</si>
  <si>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</si>
  <si>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</si>
  <si>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</si>
  <si>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</si>
  <si>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</si>
  <si>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</si>
  <si>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</si>
  <si>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</si>
  <si>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</si>
  <si>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</si>
  <si>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</si>
  <si>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</si>
  <si>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</si>
  <si>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</si>
  <si>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</si>
  <si>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</si>
  <si>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</si>
  <si>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</si>
  <si>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</si>
  <si>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</si>
  <si>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</si>
  <si>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</si>
  <si>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</si>
  <si>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</si>
  <si>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</si>
  <si>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</si>
  <si>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</si>
  <si>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</si>
  <si>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</si>
  <si>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</si>
  <si>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</si>
  <si>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</si>
  <si>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</si>
  <si>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</si>
  <si>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</si>
  <si>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</si>
  <si>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</si>
  <si>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</si>
  <si>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</si>
  <si>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</si>
  <si>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</si>
  <si>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</si>
  <si>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</si>
  <si>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</si>
  <si>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</si>
  <si>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</si>
  <si>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</si>
  <si>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</si>
  <si>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</si>
  <si>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</si>
  <si>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</si>
  <si>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</si>
  <si>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</si>
  <si>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</si>
  <si>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</si>
  <si>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</si>
  <si>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</si>
  <si>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</si>
  <si>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</si>
  <si>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</si>
  <si>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</si>
  <si>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</si>
  <si>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</si>
  <si>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</si>
  <si>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</si>
  <si>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</si>
  <si>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</si>
  <si>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</si>
  <si>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</si>
  <si>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</si>
  <si>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</si>
  <si>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</si>
  <si>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</si>
  <si>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</si>
  <si>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</si>
  <si>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</si>
  <si>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</si>
  <si>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</si>
  <si>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</si>
  <si>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</si>
  <si>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</si>
  <si>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</si>
  <si>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</si>
  <si>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</si>
  <si>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</si>
  <si>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</si>
  <si>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</si>
  <si>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</si>
  <si>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</si>
  <si>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</si>
  <si>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</si>
  <si>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</si>
  <si>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</si>
  <si>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</si>
  <si>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</si>
  <si>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</si>
  <si>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</si>
  <si>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</si>
  <si>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</si>
  <si>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</si>
  <si>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</si>
  <si>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</si>
  <si>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</si>
  <si>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</si>
  <si>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</si>
  <si>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</si>
  <si>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</si>
  <si>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</si>
  <si>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</si>
  <si>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</si>
  <si>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</si>
  <si>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</si>
  <si>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</si>
  <si>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</si>
  <si>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</si>
  <si>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</si>
  <si>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</si>
  <si>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</si>
  <si>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</si>
  <si>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</si>
  <si>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</si>
  <si>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</si>
  <si>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</si>
  <si>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</si>
  <si>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</si>
  <si>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</si>
  <si>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</si>
  <si>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</si>
  <si>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</si>
  <si>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</si>
  <si>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</si>
  <si>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</si>
  <si>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</si>
  <si>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</si>
  <si>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</si>
  <si>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</si>
  <si>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</si>
  <si>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</si>
  <si>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</si>
  <si>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</si>
  <si>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</si>
  <si>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</si>
  <si>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</si>
  <si>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</si>
  <si>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</si>
  <si>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</si>
  <si>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</si>
  <si>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</si>
  <si>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</si>
  <si>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</si>
  <si>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</si>
  <si>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</si>
  <si>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</si>
  <si>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</si>
  <si>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</si>
  <si>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</si>
  <si>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</si>
  <si>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</si>
  <si>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</si>
  <si>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</si>
  <si>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</si>
  <si>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</si>
  <si>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</si>
  <si>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</si>
  <si>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</si>
  <si>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</si>
  <si>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</si>
  <si>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</si>
  <si>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</si>
  <si>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</si>
  <si>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</si>
  <si>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</si>
  <si>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</si>
  <si>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</si>
  <si>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</si>
  <si>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</si>
  <si>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</si>
  <si>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</si>
  <si>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</si>
  <si>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</si>
  <si>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</si>
  <si>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</si>
  <si>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</si>
  <si>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</si>
  <si>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</si>
  <si>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</si>
  <si>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</si>
  <si>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</si>
  <si>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</si>
  <si>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</si>
  <si>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</si>
  <si>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</si>
  <si>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</si>
  <si>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</si>
  <si>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</si>
  <si>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</si>
  <si>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</si>
  <si>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</si>
  <si>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</si>
  <si>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</si>
  <si>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</si>
  <si>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</si>
  <si>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</si>
  <si>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</si>
  <si>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</si>
  <si>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</si>
  <si>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</si>
  <si>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</si>
  <si>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</si>
  <si>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</si>
  <si>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</si>
  <si>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</si>
  <si>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</si>
  <si>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</si>
  <si>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</si>
  <si>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</si>
  <si>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</si>
  <si>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</si>
  <si>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</si>
  <si>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</si>
  <si>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</si>
  <si>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</si>
  <si>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</si>
  <si>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</si>
  <si>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</si>
  <si>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</si>
  <si>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</si>
  <si>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</si>
  <si>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</si>
  <si>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</si>
  <si>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</si>
  <si>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</si>
  <si>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</si>
  <si>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</si>
  <si>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</si>
  <si>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</si>
  <si>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</si>
  <si>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</si>
  <si>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</si>
  <si>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</si>
  <si>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</si>
  <si>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</si>
  <si>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</si>
  <si>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</si>
  <si>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</si>
  <si>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</si>
  <si>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</si>
  <si>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</si>
  <si>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</si>
  <si>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</si>
  <si>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</si>
  <si>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</si>
  <si>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</si>
  <si>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</si>
  <si>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</si>
  <si>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</si>
  <si>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</si>
  <si>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</si>
  <si>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</si>
  <si>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</si>
  <si>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</si>
  <si>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</si>
  <si>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</si>
  <si>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</si>
  <si>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</si>
  <si>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</si>
  <si>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</si>
  <si>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</si>
  <si>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</si>
  <si>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</si>
  <si>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</si>
  <si>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</si>
  <si>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</si>
  <si>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</si>
  <si>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</si>
  <si>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</si>
  <si>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</si>
  <si>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</si>
  <si>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</si>
  <si>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</si>
  <si>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</si>
  <si>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</si>
  <si>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</si>
  <si>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</si>
  <si>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</si>
  <si>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</si>
  <si>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</si>
  <si>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</si>
  <si>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</si>
  <si>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</si>
  <si>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</si>
  <si>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</si>
  <si>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</si>
  <si>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</si>
  <si>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</si>
  <si>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</si>
  <si>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</si>
  <si>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</si>
  <si>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</si>
  <si>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</si>
  <si>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</si>
  <si>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</si>
  <si>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</si>
  <si>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</si>
  <si>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</si>
  <si>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</si>
  <si>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</si>
  <si>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</si>
  <si>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</si>
  <si>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</si>
  <si>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</si>
  <si>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</si>
  <si>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</si>
  <si>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</si>
  <si>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</si>
  <si>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</si>
  <si>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</si>
  <si>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</si>
  <si>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</si>
  <si>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</si>
  <si>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</si>
  <si>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</si>
  <si>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</si>
  <si>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</si>
  <si>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</si>
  <si>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</si>
  <si>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</si>
  <si>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</si>
  <si>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</si>
  <si>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</si>
  <si>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</si>
  <si>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</si>
  <si>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</si>
  <si>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</si>
  <si>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</si>
  <si>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</si>
  <si>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</si>
  <si>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</si>
  <si>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</si>
  <si>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</si>
  <si>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</si>
  <si>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</si>
  <si>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</si>
  <si>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</si>
  <si>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</si>
  <si>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</si>
  <si>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</si>
  <si>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</si>
  <si>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</si>
  <si>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</si>
  <si>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</si>
  <si>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</si>
  <si>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</si>
  <si>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</si>
  <si>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</si>
  <si>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</si>
  <si>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</si>
  <si>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</si>
  <si>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</si>
  <si>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</si>
  <si>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</si>
  <si>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</si>
  <si>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</si>
  <si>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</si>
  <si>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</si>
  <si>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</si>
  <si>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</si>
  <si>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</si>
  <si>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</si>
  <si>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</si>
  <si>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</si>
  <si>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</si>
  <si>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</si>
  <si>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</si>
  <si>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</si>
  <si>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</si>
  <si>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</si>
  <si>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</si>
  <si>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</si>
  <si>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</si>
  <si>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</si>
  <si>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</si>
  <si>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</si>
  <si>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</si>
  <si>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</si>
  <si>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</si>
  <si>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</si>
  <si>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</si>
  <si>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</si>
  <si>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</si>
  <si>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</si>
  <si>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</si>
  <si>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</si>
  <si>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</si>
  <si>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</si>
  <si>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</si>
  <si>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</si>
  <si>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</si>
  <si>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</si>
  <si>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</si>
  <si>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</si>
  <si>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</si>
  <si>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</si>
  <si>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</si>
  <si>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</si>
  <si>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</si>
  <si>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</si>
  <si>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</si>
  <si>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</si>
  <si>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</si>
  <si>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</si>
  <si>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</si>
  <si>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</si>
  <si>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</si>
  <si>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</si>
  <si>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</si>
  <si>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</si>
  <si>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</si>
  <si>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</si>
  <si>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</si>
  <si>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</si>
  <si>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</si>
  <si>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</si>
  <si>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</si>
  <si>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</si>
  <si>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</si>
  <si>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</si>
  <si>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</si>
  <si>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</si>
  <si>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</si>
  <si>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</si>
  <si>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</si>
  <si>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</si>
  <si>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</si>
  <si>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</si>
  <si>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</si>
  <si>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</si>
  <si>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</si>
  <si>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</si>
  <si>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</si>
  <si>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</si>
  <si>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</si>
  <si>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</si>
  <si>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</si>
  <si>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</si>
  <si>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</si>
  <si>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</si>
  <si>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</si>
  <si>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</si>
  <si>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</si>
  <si>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</si>
  <si>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</si>
  <si>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</si>
  <si>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</si>
  <si>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</si>
  <si>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</si>
  <si>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</si>
  <si>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</si>
  <si>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</si>
  <si>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</si>
  <si>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</si>
  <si>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</si>
  <si>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</si>
  <si>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</si>
  <si>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</si>
  <si>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</si>
  <si>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</si>
  <si>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</si>
  <si>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</si>
  <si>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</si>
  <si>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</si>
  <si>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</si>
  <si>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</si>
  <si>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</si>
  <si>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</si>
  <si>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</si>
  <si>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</si>
  <si>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</si>
  <si>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</si>
  <si>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</si>
  <si>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</si>
  <si>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</si>
  <si>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</si>
  <si>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</si>
  <si>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</si>
  <si>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</si>
  <si>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</si>
  <si>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</si>
  <si>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</si>
  <si>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</si>
  <si>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</si>
  <si>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</si>
  <si>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</si>
  <si>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</si>
  <si>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</si>
  <si>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</si>
  <si>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</si>
  <si>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</si>
  <si>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</si>
  <si>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</si>
  <si>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</si>
  <si>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</si>
  <si>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</si>
  <si>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</si>
  <si>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</si>
  <si>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</si>
  <si>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</si>
  <si>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</si>
  <si>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</si>
  <si>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</si>
  <si>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</si>
  <si>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</si>
  <si>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</si>
  <si>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</si>
  <si>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</si>
  <si>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</si>
  <si>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</si>
  <si>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</si>
  <si>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</si>
  <si>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</si>
  <si>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</si>
  <si>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</si>
  <si>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</si>
  <si>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</si>
  <si>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</si>
  <si>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</si>
  <si>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</si>
  <si>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</si>
  <si>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</si>
  <si>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</si>
  <si>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</si>
  <si>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</si>
  <si>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</si>
  <si>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</si>
  <si>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</si>
  <si>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</si>
  <si>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</si>
  <si>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</si>
  <si>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</si>
  <si>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</si>
  <si>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</si>
  <si>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</si>
  <si>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</si>
  <si>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</si>
  <si>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</si>
  <si>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</si>
  <si>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</si>
  <si>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</si>
  <si>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</si>
  <si>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</si>
  <si>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</si>
  <si>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</si>
  <si>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</si>
  <si>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</si>
  <si>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</si>
  <si>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</si>
  <si>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</si>
  <si>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</si>
  <si>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</si>
  <si>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</si>
  <si>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</si>
  <si>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</si>
  <si>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</si>
  <si>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</si>
  <si>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</si>
  <si>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</si>
  <si>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</si>
  <si>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</si>
  <si>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</si>
  <si>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</si>
  <si>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</si>
  <si>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</si>
  <si>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</si>
  <si>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</si>
  <si>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</si>
  <si>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</si>
  <si>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</si>
  <si>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</si>
  <si>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</si>
  <si>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</si>
  <si>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</si>
  <si>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</si>
  <si>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</si>
  <si>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</si>
  <si>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</si>
  <si>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</si>
  <si>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</si>
  <si>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</si>
  <si>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</si>
  <si>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</si>
  <si>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</si>
  <si>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</si>
  <si>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</si>
  <si>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</si>
  <si>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</si>
  <si>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</si>
  <si>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</si>
  <si>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</si>
  <si>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</si>
  <si>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</si>
  <si>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</si>
  <si>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</si>
  <si>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</si>
  <si>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</si>
  <si>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</si>
  <si>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</si>
  <si>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</si>
  <si>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</si>
  <si>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</si>
  <si>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</si>
  <si>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</si>
  <si>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</si>
  <si>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</si>
  <si>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</si>
  <si>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</si>
  <si>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</si>
  <si>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</si>
  <si>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</si>
  <si>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</si>
  <si>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</si>
  <si>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</si>
  <si>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</si>
  <si>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</si>
  <si>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</si>
  <si>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</si>
  <si>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</si>
  <si>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</si>
  <si>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</si>
  <si>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</si>
  <si>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</si>
  <si>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</si>
  <si>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</si>
  <si>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</si>
  <si>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</si>
  <si>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</si>
  <si>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</si>
  <si>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</si>
  <si>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</si>
  <si>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</si>
  <si>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</si>
  <si>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</si>
  <si>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</si>
  <si>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</si>
  <si>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</si>
  <si>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</si>
  <si>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</si>
  <si>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</si>
  <si>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</si>
  <si>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</si>
  <si>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</si>
  <si>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</si>
  <si>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</si>
  <si>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</si>
  <si>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</si>
  <si>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</si>
  <si>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</si>
  <si>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</si>
  <si>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</si>
  <si>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</si>
  <si>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</si>
  <si>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</si>
  <si>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</si>
  <si>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</si>
  <si>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</si>
  <si>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</si>
  <si>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</si>
  <si>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</si>
  <si>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</si>
  <si>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</si>
  <si>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</si>
  <si>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</si>
  <si>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</si>
  <si>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</si>
  <si>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</si>
  <si>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</si>
  <si>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</si>
  <si>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</si>
  <si>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</si>
  <si>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</si>
  <si>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</si>
  <si>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</si>
  <si>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</si>
  <si>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</si>
  <si>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</si>
  <si>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</si>
  <si>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</si>
  <si>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</si>
  <si>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</si>
  <si>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</si>
  <si>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</si>
  <si>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</si>
  <si>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</si>
  <si>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</si>
  <si>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</si>
  <si>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</si>
  <si>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</si>
  <si>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</si>
  <si>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</si>
  <si>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</si>
  <si>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</si>
  <si>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</si>
  <si>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</si>
  <si>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</si>
  <si>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</si>
  <si>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</si>
  <si>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</si>
  <si>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</si>
  <si>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</si>
  <si>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</si>
  <si>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</si>
  <si>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</si>
  <si>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</si>
  <si>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</si>
  <si>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</si>
  <si>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</si>
  <si>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</si>
  <si>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</si>
  <si>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</si>
  <si>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</si>
  <si>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</si>
  <si>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</si>
  <si>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</si>
  <si>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</si>
  <si>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</si>
  <si>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</si>
  <si>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</si>
  <si>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</si>
  <si>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</si>
  <si>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</si>
  <si>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</si>
  <si>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</si>
  <si>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</si>
  <si>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</si>
  <si>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</si>
  <si>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</si>
  <si>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</si>
  <si>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</si>
  <si>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</si>
  <si>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</si>
  <si>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</si>
  <si>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</si>
  <si>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</si>
  <si>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</si>
  <si>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</si>
  <si>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</si>
  <si>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</si>
  <si>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</si>
  <si>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</si>
  <si>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</si>
  <si>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</si>
  <si>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</si>
  <si>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</si>
  <si>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</si>
  <si>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</si>
  <si>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</si>
  <si>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</si>
  <si>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</si>
  <si>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</si>
  <si>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</si>
  <si>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</si>
  <si>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</si>
  <si>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</si>
  <si>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</si>
  <si>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</si>
  <si>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</si>
  <si>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</si>
  <si>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</si>
  <si>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</si>
  <si>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</si>
  <si>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</si>
  <si>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</si>
  <si>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</si>
  <si>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</si>
  <si>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</si>
  <si>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</si>
  <si>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</si>
  <si>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</si>
  <si>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</si>
  <si>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</si>
  <si>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</si>
  <si>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</si>
  <si>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</si>
  <si>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</si>
  <si>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</si>
  <si>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</si>
  <si>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</si>
  <si>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</si>
  <si>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</si>
  <si>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</si>
  <si>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</si>
  <si>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</si>
  <si>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</si>
  <si>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</si>
  <si>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</si>
  <si>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</si>
  <si>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</si>
  <si>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</si>
  <si>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</si>
  <si>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</si>
  <si>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</si>
  <si>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</si>
  <si>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</si>
  <si>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</si>
  <si>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</si>
  <si>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</si>
  <si>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</si>
  <si>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</si>
  <si>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</si>
  <si>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</si>
  <si>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</si>
  <si>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</si>
  <si>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</si>
  <si>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</si>
  <si>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</si>
  <si>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</si>
  <si>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</si>
  <si>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</si>
  <si>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</si>
  <si>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</si>
  <si>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</si>
  <si>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</si>
  <si>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</si>
  <si>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</si>
  <si>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</si>
  <si>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</si>
  <si>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</si>
  <si>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</si>
  <si>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</si>
  <si>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</si>
  <si>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</si>
  <si>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</si>
  <si>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</si>
  <si>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</si>
  <si>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</si>
  <si>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</si>
  <si>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</si>
  <si>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</si>
  <si>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</si>
  <si>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</si>
  <si>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</si>
  <si>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</si>
  <si>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</si>
  <si>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</si>
  <si>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</si>
  <si>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</si>
  <si>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</si>
  <si>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</si>
  <si>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</si>
  <si>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</si>
  <si>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</si>
  <si>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</si>
  <si>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</si>
  <si>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</si>
  <si>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</si>
  <si>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</si>
  <si>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</si>
  <si>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</si>
  <si>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</si>
  <si>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</si>
  <si>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</si>
  <si>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</si>
  <si>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</si>
  <si>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</si>
  <si>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</si>
  <si>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</si>
  <si>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</si>
  <si>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</si>
  <si>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</si>
  <si>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</si>
  <si>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</si>
  <si>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</si>
  <si>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</si>
  <si>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</si>
  <si>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</si>
  <si>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</si>
  <si>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</si>
  <si>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</si>
  <si>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</si>
  <si>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</si>
  <si>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</si>
  <si>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</si>
  <si>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</si>
  <si>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</si>
  <si>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</si>
  <si>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</si>
  <si>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</si>
  <si>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</si>
  <si>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</si>
  <si>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</si>
  <si>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</si>
  <si>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</si>
  <si>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</si>
  <si>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</si>
  <si>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</si>
  <si>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</si>
  <si>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</si>
  <si>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</si>
  <si>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</si>
  <si>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</si>
  <si>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</si>
  <si>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</si>
  <si>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</si>
  <si>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</si>
  <si>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</si>
  <si>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</si>
  <si>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</si>
  <si>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</si>
  <si>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</si>
  <si>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</si>
  <si>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</si>
  <si>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</si>
  <si>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</si>
  <si>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</si>
  <si>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</si>
  <si>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</si>
  <si>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</si>
  <si>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</si>
  <si>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</si>
  <si>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</si>
  <si>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</si>
  <si>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</si>
  <si>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</si>
  <si>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</si>
  <si>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</si>
  <si>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</si>
  <si>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</si>
  <si>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</si>
  <si>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</si>
  <si>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</si>
  <si>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</si>
  <si>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</si>
  <si>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</si>
  <si>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</si>
  <si>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</si>
  <si>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</si>
  <si>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</si>
  <si>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</si>
  <si>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</si>
  <si>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</si>
  <si>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</si>
  <si>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</si>
  <si>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</si>
  <si>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</si>
  <si>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</si>
  <si>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</si>
  <si>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</si>
  <si>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</si>
  <si>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</si>
  <si>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</si>
  <si>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</si>
  <si>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</si>
  <si>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</si>
  <si>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</si>
  <si>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</si>
  <si>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</si>
  <si>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</si>
  <si>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</si>
  <si>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</si>
  <si>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</si>
  <si>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</si>
  <si>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</si>
  <si>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</si>
  <si>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</si>
  <si>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</si>
  <si>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</si>
  <si>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</si>
  <si>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</si>
  <si>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</si>
  <si>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</si>
  <si>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</si>
  <si>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</si>
  <si>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</si>
  <si>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</si>
  <si>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</si>
  <si>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</si>
  <si>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</si>
  <si>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</si>
  <si>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</si>
  <si>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</si>
  <si>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</si>
  <si>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</si>
  <si>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</si>
  <si>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</si>
  <si>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</si>
  <si>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</si>
  <si>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</si>
  <si>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</si>
  <si>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</si>
  <si>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</si>
  <si>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</si>
  <si>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</si>
  <si>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</si>
  <si>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</si>
  <si>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</si>
  <si>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</si>
  <si>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</si>
  <si>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</si>
  <si>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</si>
  <si>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</si>
  <si>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</si>
  <si>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</si>
  <si>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</si>
  <si>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</si>
  <si>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</si>
  <si>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</si>
  <si>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</si>
  <si>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</si>
  <si>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</si>
  <si>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</si>
  <si>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</si>
  <si>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</si>
  <si>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</si>
  <si>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</si>
  <si>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</si>
  <si>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</si>
  <si>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</si>
  <si>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</si>
  <si>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</si>
  <si>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</si>
  <si>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</si>
  <si>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</si>
  <si>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</si>
  <si>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</si>
  <si>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</si>
  <si>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</si>
  <si>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</si>
  <si>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</si>
  <si>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</si>
  <si>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</si>
  <si>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</si>
  <si>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</si>
  <si>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</si>
  <si>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</si>
  <si>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</si>
  <si>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</si>
  <si>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</si>
  <si>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</si>
  <si>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</si>
  <si>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</si>
  <si>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</si>
  <si>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</si>
  <si>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</si>
  <si>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</si>
  <si>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</si>
  <si>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</si>
  <si>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</si>
  <si>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</si>
  <si>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</si>
  <si>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</si>
  <si>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</si>
  <si>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</si>
  <si>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</si>
  <si>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</si>
  <si>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</si>
  <si>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</si>
  <si>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</si>
  <si>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</si>
  <si>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</si>
  <si>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</si>
  <si>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</si>
  <si>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</si>
  <si>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</si>
  <si>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</si>
  <si>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</si>
  <si>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</si>
  <si>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</si>
  <si>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</si>
  <si>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</si>
  <si>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</si>
  <si>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</si>
  <si>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</si>
  <si>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</si>
  <si>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</si>
  <si>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</si>
  <si>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</si>
  <si>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</si>
  <si>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</si>
  <si>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</si>
  <si>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</si>
  <si>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</si>
  <si>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</si>
  <si>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</si>
  <si>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</si>
  <si>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</si>
  <si>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</si>
  <si>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</si>
  <si>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</si>
  <si>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</si>
  <si>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</si>
  <si>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</si>
  <si>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</si>
  <si>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</si>
  <si>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</si>
  <si>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</si>
  <si>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</si>
  <si>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</si>
  <si>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</si>
  <si>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</si>
  <si>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</si>
  <si>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</si>
  <si>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</si>
  <si>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</si>
  <si>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</si>
  <si>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</si>
  <si>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</si>
  <si>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</si>
  <si>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</si>
  <si>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</si>
  <si>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</si>
  <si>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</si>
  <si>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</si>
  <si>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</si>
  <si>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</si>
  <si>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</si>
  <si>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</si>
  <si>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</si>
  <si>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</si>
  <si>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</si>
  <si>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</si>
  <si>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</si>
  <si>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</si>
  <si>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</si>
  <si>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</si>
  <si>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</si>
  <si>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</si>
  <si>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</si>
  <si>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</si>
  <si>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</si>
  <si>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</si>
  <si>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</si>
  <si>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</si>
  <si>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</si>
  <si>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</si>
  <si>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</si>
  <si>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</si>
  <si>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</si>
  <si>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</si>
  <si>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</si>
  <si>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</si>
  <si>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</si>
  <si>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</si>
  <si>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</si>
  <si>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</si>
  <si>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</si>
  <si>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</si>
  <si>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</si>
  <si>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</si>
  <si>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</si>
  <si>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</si>
  <si>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</si>
  <si>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</si>
  <si>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</si>
  <si>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</si>
  <si>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</si>
  <si>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</si>
  <si>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</si>
  <si>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</si>
  <si>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</si>
  <si>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</si>
  <si>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</si>
  <si>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</si>
  <si>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</si>
  <si>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</si>
  <si>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</si>
  <si>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</si>
  <si>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</si>
  <si>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</si>
  <si>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</si>
  <si>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</si>
  <si>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</si>
  <si>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</si>
  <si>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</si>
  <si>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</si>
  <si>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</si>
  <si>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</si>
  <si>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</si>
  <si>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</si>
  <si>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</si>
  <si>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</si>
  <si>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</si>
  <si>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</si>
  <si>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</si>
  <si>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</si>
  <si>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</si>
  <si>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</si>
  <si>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</si>
  <si>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</si>
  <si>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</si>
  <si>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</si>
  <si>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</si>
  <si>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</si>
  <si>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</si>
  <si>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</si>
  <si>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</si>
  <si>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</si>
  <si>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</si>
  <si>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</si>
  <si>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</si>
  <si>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</si>
  <si>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</si>
  <si>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</si>
  <si>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</si>
  <si>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</si>
  <si>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</si>
  <si>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</si>
  <si>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</si>
  <si>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</si>
  <si>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</si>
  <si>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</si>
  <si>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</si>
  <si>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</si>
  <si>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</si>
  <si>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</si>
  <si>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</si>
  <si>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</si>
  <si>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</si>
  <si>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</si>
  <si>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</si>
  <si>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</si>
  <si>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</si>
  <si>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</si>
  <si>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</si>
  <si>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</si>
  <si>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</si>
  <si>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</si>
  <si>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</si>
  <si>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</si>
  <si>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</si>
  <si>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</si>
  <si>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</si>
  <si>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</si>
  <si>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</si>
  <si>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</si>
  <si>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</si>
  <si>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</si>
  <si>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</si>
  <si>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</si>
  <si>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</si>
  <si>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</si>
  <si>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</si>
  <si>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</si>
  <si>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</si>
  <si>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</si>
  <si>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</si>
  <si>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</si>
  <si>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</si>
  <si>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</si>
  <si>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</si>
  <si>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</si>
  <si>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</si>
  <si>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</si>
  <si>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</si>
  <si>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</si>
  <si>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</si>
  <si>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</si>
  <si>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</si>
  <si>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</si>
  <si>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</si>
  <si>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</si>
  <si>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</si>
  <si>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</si>
  <si>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</si>
  <si>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</si>
  <si>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</si>
  <si>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</si>
  <si>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</si>
  <si>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</si>
  <si>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</si>
  <si>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</si>
  <si>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</si>
  <si>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</si>
  <si>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</si>
  <si>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</si>
  <si>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</si>
  <si>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</si>
  <si>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</si>
  <si>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</si>
  <si>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</si>
  <si>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</si>
  <si>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</si>
  <si>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</si>
  <si>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</si>
  <si>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</si>
  <si>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</si>
  <si>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</si>
  <si>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</si>
  <si>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</si>
  <si>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</si>
  <si>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</si>
  <si>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</si>
  <si>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</si>
  <si>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</si>
  <si>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</si>
  <si>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</si>
  <si>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</si>
  <si>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</si>
  <si>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</si>
  <si>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</si>
  <si>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</si>
  <si>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</si>
  <si>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</si>
  <si>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</si>
  <si>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</si>
  <si>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</si>
  <si>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</si>
  <si>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</si>
  <si>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</si>
  <si>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</si>
  <si>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</si>
  <si>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</si>
  <si>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</si>
  <si>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</si>
  <si>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</si>
  <si>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</si>
  <si>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</si>
  <si>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</si>
  <si>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</si>
  <si>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</si>
  <si>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</si>
  <si>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</si>
  <si>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</si>
  <si>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</si>
  <si>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</si>
  <si>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</si>
  <si>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</si>
  <si>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</si>
  <si>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</si>
  <si>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</si>
  <si>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</si>
  <si>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</si>
  <si>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</si>
  <si>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</si>
  <si>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</si>
  <si>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</si>
  <si>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</si>
  <si>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</si>
  <si>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</si>
  <si>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</si>
  <si>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</si>
  <si>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</si>
  <si>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</si>
  <si>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</si>
  <si>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</si>
  <si>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</si>
  <si>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</si>
  <si>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</si>
  <si>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</si>
  <si>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</si>
  <si>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</si>
  <si>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</si>
  <si>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</si>
  <si>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</si>
  <si>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</si>
  <si>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</si>
  <si>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</si>
  <si>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</si>
  <si>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</si>
  <si>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</si>
  <si>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</si>
  <si>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</si>
  <si>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</si>
  <si>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</si>
  <si>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</si>
  <si>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</si>
  <si>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</si>
  <si>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</si>
  <si>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</si>
  <si>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</si>
  <si>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</si>
  <si>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</si>
  <si>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</si>
  <si>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</si>
  <si>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</si>
  <si>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</si>
  <si>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</si>
  <si>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</si>
  <si>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</si>
  <si>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</si>
  <si>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</si>
  <si>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</si>
  <si>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</si>
  <si>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</si>
  <si>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</si>
  <si>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</si>
  <si>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</si>
  <si>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</si>
  <si>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</si>
  <si>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</si>
  <si>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</si>
  <si>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</si>
  <si>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</si>
  <si>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</si>
  <si>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</si>
  <si>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</si>
  <si>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</si>
  <si>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</si>
  <si>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</si>
  <si>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</si>
  <si>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</si>
  <si>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</si>
  <si>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</si>
  <si>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</si>
  <si>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</si>
  <si>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</si>
  <si>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</si>
  <si>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</si>
  <si>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</si>
  <si>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</si>
  <si>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</si>
  <si>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</si>
  <si>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</si>
  <si>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</si>
  <si>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</si>
  <si>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</si>
  <si>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</si>
  <si>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</si>
  <si>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</si>
  <si>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</si>
  <si>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</si>
  <si>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</si>
  <si>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</si>
  <si>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</si>
  <si>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</si>
  <si>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</si>
  <si>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</si>
  <si>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</si>
  <si>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</si>
  <si>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</si>
  <si>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</si>
  <si>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</si>
  <si>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</si>
  <si>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</si>
  <si>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</si>
  <si>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</si>
  <si>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</si>
  <si>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</si>
  <si>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</si>
  <si>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</si>
  <si>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</si>
  <si>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</si>
  <si>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</si>
  <si>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</si>
  <si>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</si>
  <si>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</si>
  <si>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</si>
  <si>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</si>
  <si>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</si>
  <si>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</si>
  <si>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</si>
  <si>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</si>
  <si>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</si>
  <si>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</si>
  <si>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</si>
  <si>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</si>
  <si>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</si>
  <si>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</si>
  <si>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</si>
  <si>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</si>
  <si>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</si>
  <si>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</si>
  <si>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</si>
  <si>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</si>
  <si>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</si>
  <si>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</si>
  <si>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</si>
  <si>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</si>
  <si>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</si>
  <si>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</si>
  <si>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</si>
  <si>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</si>
  <si>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</si>
  <si>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</si>
  <si>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</si>
  <si>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</si>
  <si>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</si>
  <si>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</si>
  <si>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</si>
  <si>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</si>
  <si>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</si>
  <si>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</si>
  <si>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</si>
  <si>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</si>
  <si>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</si>
  <si>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</si>
  <si>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</si>
  <si>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</si>
  <si>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</si>
  <si>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</si>
  <si>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</si>
  <si>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</si>
  <si>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</si>
  <si>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</si>
  <si>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</si>
  <si>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</si>
  <si>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</si>
  <si>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</si>
  <si>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</si>
  <si>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</si>
  <si>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</si>
  <si>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</si>
  <si>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</si>
  <si>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</si>
  <si>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</si>
  <si>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</si>
  <si>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</si>
  <si>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</si>
  <si>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</si>
  <si>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</si>
  <si>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</si>
  <si>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</si>
  <si>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</si>
  <si>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</si>
  <si>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</si>
  <si>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</si>
  <si>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</si>
  <si>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</si>
  <si>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</si>
  <si>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</si>
  <si>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</si>
  <si>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</si>
  <si>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</si>
  <si>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</si>
  <si>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</si>
  <si>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</si>
  <si>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</si>
  <si>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</si>
  <si>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</si>
  <si>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</si>
  <si>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</si>
  <si>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</si>
  <si>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</si>
  <si>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</si>
  <si>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</si>
  <si>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</si>
  <si>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</si>
  <si>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</si>
  <si>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</si>
  <si>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</si>
  <si>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</si>
  <si>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</si>
  <si>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</si>
  <si>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</si>
  <si>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</si>
  <si>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</si>
  <si>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</si>
  <si>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</si>
  <si>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</si>
  <si>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</si>
  <si>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</si>
  <si>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</si>
  <si>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</si>
  <si>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</si>
  <si>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</si>
  <si>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</si>
  <si>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</si>
  <si>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</si>
  <si>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</si>
  <si>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</si>
  <si>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</si>
  <si>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</si>
  <si>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</si>
  <si>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</si>
  <si>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</si>
  <si>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</si>
  <si>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</si>
  <si>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</si>
  <si>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</si>
  <si>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</si>
  <si>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</si>
  <si>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</si>
  <si>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</si>
  <si>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</si>
  <si>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</si>
  <si>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</si>
  <si>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</si>
  <si>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</si>
  <si>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</si>
  <si>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</si>
  <si>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</si>
  <si>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</si>
  <si>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</si>
  <si>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</si>
  <si>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</si>
  <si>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</si>
  <si>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</si>
  <si>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</si>
  <si>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</si>
  <si>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</si>
  <si>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</si>
  <si>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</si>
  <si>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</si>
  <si>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</si>
  <si>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</si>
  <si>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</si>
  <si>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</si>
  <si>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</si>
  <si>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</si>
  <si>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</si>
  <si>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</si>
  <si>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</si>
  <si>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</si>
  <si>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</si>
  <si>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</si>
  <si>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</si>
  <si>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</si>
  <si>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</si>
  <si>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</si>
  <si>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</si>
  <si>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</si>
  <si>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</si>
  <si>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</si>
  <si>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</si>
  <si>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</si>
  <si>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</si>
  <si>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</si>
  <si>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</si>
  <si>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</si>
  <si>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</si>
  <si>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</si>
  <si>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</si>
  <si>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</si>
  <si>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</si>
  <si>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</si>
  <si>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</si>
  <si>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</si>
  <si>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</si>
  <si>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</si>
  <si>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</si>
  <si>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</si>
  <si>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</si>
  <si>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</si>
  <si>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</si>
  <si>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</si>
  <si>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</si>
  <si>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</si>
  <si>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</si>
  <si>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</si>
  <si>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</si>
  <si>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</si>
  <si>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</si>
  <si>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</si>
  <si>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</si>
  <si>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</si>
  <si>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</si>
  <si>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</si>
  <si>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</si>
  <si>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</si>
  <si>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</si>
  <si>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</si>
  <si>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</si>
  <si>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</si>
  <si>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</si>
  <si>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</si>
  <si>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</si>
  <si>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</si>
  <si>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</si>
  <si>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</si>
  <si>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</si>
  <si>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</si>
  <si>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</si>
  <si>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</si>
  <si>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</si>
  <si>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</si>
  <si>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</si>
  <si>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</si>
  <si>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</si>
  <si>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</si>
  <si>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</si>
  <si>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</si>
  <si>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</si>
  <si>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</si>
  <si>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</si>
  <si>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</si>
  <si>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</si>
  <si>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</si>
  <si>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</si>
  <si>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</si>
  <si>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</si>
  <si>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</si>
  <si>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</si>
  <si>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</si>
  <si>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</si>
  <si>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</si>
  <si>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</si>
  <si>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</si>
  <si>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</si>
  <si>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</si>
  <si>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</si>
  <si>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</si>
  <si>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</si>
  <si>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</si>
  <si>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</si>
  <si>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</si>
  <si>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</si>
  <si>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</si>
  <si>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</si>
  <si>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</si>
  <si>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</si>
  <si>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</si>
  <si>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</si>
  <si>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</si>
  <si>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</si>
  <si>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</si>
  <si>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</si>
  <si>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</si>
  <si>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</si>
  <si>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</si>
  <si>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</si>
  <si>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</si>
  <si>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</si>
  <si>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</si>
  <si>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</si>
  <si>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</si>
  <si>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</si>
  <si>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</si>
  <si>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</si>
  <si>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</si>
  <si>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</si>
  <si>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</si>
  <si>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</si>
  <si>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</si>
  <si>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</si>
  <si>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</si>
  <si>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</si>
  <si>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</si>
  <si>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</si>
  <si>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</si>
  <si>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</si>
  <si>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</si>
  <si>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</si>
  <si>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</si>
  <si>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</si>
  <si>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</si>
  <si>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</si>
  <si>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</si>
  <si>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</si>
  <si>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</si>
  <si>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</si>
  <si>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</si>
  <si>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</si>
  <si>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</si>
  <si>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</si>
  <si>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</si>
  <si>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</si>
  <si>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</si>
  <si>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</si>
  <si>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</si>
  <si>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</si>
  <si>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</si>
  <si>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</si>
  <si>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</si>
  <si>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</si>
  <si>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</si>
  <si>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</si>
  <si>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</si>
  <si>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</si>
  <si>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</si>
  <si>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</si>
  <si>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</si>
  <si>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</si>
  <si>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</si>
  <si>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</si>
  <si>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</si>
  <si>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</si>
  <si>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</si>
  <si>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</si>
  <si>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</si>
  <si>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</si>
  <si>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</si>
  <si>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</si>
  <si>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</si>
  <si>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</si>
  <si>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</si>
  <si>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</si>
  <si>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</si>
  <si>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</si>
  <si>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</si>
  <si>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</si>
  <si>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</si>
  <si>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</si>
  <si>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</si>
  <si>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</si>
  <si>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</si>
  <si>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</si>
  <si>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</si>
  <si>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</si>
  <si>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</si>
  <si>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</si>
  <si>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</si>
  <si>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</si>
  <si>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</si>
  <si>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</si>
  <si>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</si>
  <si>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</si>
  <si>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</si>
  <si>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</si>
  <si>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</si>
  <si>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</si>
  <si>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</si>
  <si>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</si>
  <si>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</si>
  <si>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</si>
  <si>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</si>
  <si>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</si>
  <si>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</si>
  <si>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</si>
  <si>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</si>
  <si>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</si>
  <si>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</si>
  <si>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</si>
  <si>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</si>
  <si>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</si>
  <si>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</si>
  <si>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</si>
  <si>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</si>
  <si>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</si>
  <si>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</si>
  <si>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</si>
  <si>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</si>
  <si>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</si>
  <si>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</si>
  <si>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</si>
  <si>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</si>
  <si>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</si>
  <si>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</si>
  <si>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</si>
  <si>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</si>
  <si>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</si>
  <si>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</si>
  <si>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</si>
  <si>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</si>
  <si>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</si>
  <si>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</si>
  <si>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</si>
  <si>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</si>
  <si>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</si>
  <si>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</si>
  <si>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</si>
  <si>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</si>
  <si>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</si>
  <si>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</si>
  <si>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</si>
  <si>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</si>
  <si>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</si>
  <si>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</si>
  <si>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</si>
  <si>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</si>
  <si>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</si>
  <si>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</si>
  <si>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</si>
  <si>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</si>
  <si>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</si>
  <si>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</si>
  <si>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</si>
  <si>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</si>
  <si>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</si>
  <si>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</si>
  <si>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</si>
  <si>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</si>
  <si>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</si>
  <si>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</si>
  <si>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</si>
  <si>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</si>
  <si>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</si>
  <si>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</si>
  <si>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</si>
  <si>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</si>
  <si>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</si>
  <si>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</si>
  <si>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</si>
  <si>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</si>
  <si>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</si>
  <si>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</si>
  <si>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</si>
  <si>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</si>
  <si>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</si>
  <si>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</si>
  <si>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</si>
  <si>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</si>
  <si>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</si>
  <si>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</si>
  <si>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</si>
  <si>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</si>
  <si>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</si>
  <si>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</si>
  <si>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</si>
  <si>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</si>
  <si>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</si>
  <si>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</si>
  <si>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</si>
  <si>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</si>
  <si>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</si>
  <si>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</si>
  <si>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</si>
  <si>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</si>
  <si>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</si>
  <si>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</si>
  <si>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</si>
  <si>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</si>
  <si>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</si>
  <si>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</si>
  <si>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</si>
  <si>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</si>
  <si>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</si>
  <si>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</si>
  <si>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</si>
  <si>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</si>
  <si>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</si>
  <si>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</si>
  <si>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</si>
  <si>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</si>
  <si>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</si>
  <si>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</si>
  <si>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</si>
  <si>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</si>
  <si>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</si>
  <si>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</si>
  <si>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</si>
  <si>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</si>
  <si>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</si>
  <si>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</si>
  <si>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</si>
  <si>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</si>
  <si>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</si>
  <si>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</si>
  <si>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</si>
  <si>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</si>
  <si>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</si>
  <si>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</si>
  <si>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</si>
  <si>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</si>
  <si>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</si>
  <si>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</si>
  <si>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</si>
  <si>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</si>
  <si>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</si>
  <si>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</si>
  <si>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</si>
  <si>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</si>
  <si>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</si>
  <si>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</si>
  <si>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</si>
  <si>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</si>
  <si>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</si>
  <si>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</si>
  <si>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</si>
  <si>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</si>
  <si>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</si>
  <si>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</si>
  <si>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</si>
  <si>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</si>
  <si>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</si>
  <si>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</si>
  <si>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</si>
  <si>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</si>
  <si>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</si>
  <si>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</si>
  <si>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</si>
  <si>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</si>
  <si>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</si>
  <si>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</si>
  <si>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</si>
  <si>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</si>
  <si>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</si>
  <si>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</si>
  <si>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</si>
  <si>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</si>
  <si>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</si>
  <si>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</si>
  <si>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</si>
  <si>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</si>
  <si>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</si>
  <si>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</si>
  <si>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</si>
  <si>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</si>
  <si>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</si>
  <si>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</si>
  <si>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</si>
  <si>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</si>
  <si>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</si>
  <si>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</si>
  <si>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</si>
  <si>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</si>
  <si>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</si>
  <si>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</si>
  <si>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</si>
  <si>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</si>
  <si>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</si>
  <si>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</si>
  <si>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</si>
  <si>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</si>
  <si>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</si>
  <si>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</si>
  <si>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</si>
  <si>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</si>
  <si>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</si>
  <si>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</si>
  <si>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</si>
  <si>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</si>
  <si>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</si>
  <si>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</si>
  <si>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</si>
  <si>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</si>
  <si>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</si>
  <si>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</si>
  <si>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</si>
  <si>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</si>
  <si>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</si>
  <si>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</si>
  <si>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</si>
  <si>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</si>
  <si>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</si>
  <si>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</si>
  <si>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</si>
  <si>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</si>
  <si>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</si>
  <si>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</si>
  <si>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</si>
  <si>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</si>
  <si>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</si>
  <si>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</si>
  <si>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</si>
  <si>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</si>
  <si>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</si>
  <si>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</si>
  <si>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</si>
  <si>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</si>
  <si>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</si>
  <si>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</si>
  <si>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</si>
  <si>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</si>
  <si>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</si>
  <si>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</si>
  <si>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</si>
  <si>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</si>
  <si>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</si>
  <si>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</si>
  <si>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</si>
  <si>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</si>
  <si>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</si>
  <si>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</si>
  <si>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</si>
  <si>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</si>
  <si>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</si>
  <si>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</si>
  <si>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</si>
  <si>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</si>
  <si>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</si>
  <si>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</si>
  <si>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</si>
  <si>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</si>
  <si>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</si>
  <si>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</si>
  <si>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</si>
  <si>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</si>
  <si>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</si>
  <si>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</si>
  <si>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</si>
  <si>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</si>
  <si>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</si>
  <si>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</si>
  <si>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</si>
  <si>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</si>
  <si>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</si>
  <si>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</si>
  <si>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</si>
  <si>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</si>
  <si>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</si>
  <si>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</si>
  <si>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</si>
  <si>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</si>
  <si>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</si>
  <si>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</si>
  <si>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</si>
  <si>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</si>
  <si>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</si>
  <si>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</si>
  <si>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</si>
  <si>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</si>
  <si>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</si>
  <si>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</si>
  <si>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</si>
  <si>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</si>
  <si>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</si>
  <si>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</si>
  <si>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</si>
  <si>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</si>
  <si>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</si>
  <si>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</si>
  <si>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</si>
  <si>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</si>
  <si>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</si>
  <si>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</si>
  <si>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</si>
  <si>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</si>
  <si>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</si>
  <si>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</si>
  <si>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</si>
  <si>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</si>
  <si>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</si>
  <si>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</si>
  <si>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</si>
  <si>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</si>
  <si>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</si>
  <si>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</si>
  <si>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</si>
  <si>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</si>
  <si>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</si>
  <si>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</si>
  <si>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</si>
  <si>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</si>
  <si>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</si>
  <si>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</si>
  <si>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</si>
  <si>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</si>
  <si>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</si>
  <si>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</si>
  <si>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</si>
  <si>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</si>
  <si>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</si>
  <si>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</si>
  <si>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</si>
  <si>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</si>
  <si>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</si>
  <si>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</si>
  <si>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</si>
  <si>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</si>
  <si>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</si>
  <si>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</si>
  <si>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</si>
  <si>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</si>
  <si>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</si>
  <si>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</si>
  <si>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</si>
  <si>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</si>
  <si>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</si>
  <si>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</si>
  <si>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</si>
  <si>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</si>
  <si>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</si>
  <si>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</si>
  <si>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</si>
  <si>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</si>
  <si>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</si>
  <si>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</si>
  <si>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</si>
  <si>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</si>
  <si>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</si>
  <si>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</si>
  <si>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</si>
  <si>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</si>
  <si>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</si>
  <si>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</si>
  <si>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</si>
  <si>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</si>
  <si>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</si>
  <si>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</si>
  <si>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</si>
  <si>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</si>
  <si>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</si>
  <si>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</si>
  <si>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</si>
  <si>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</si>
  <si>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</si>
  <si>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</si>
  <si>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</si>
  <si>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</si>
  <si>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</si>
  <si>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</si>
  <si>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</si>
  <si>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</si>
  <si>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</si>
  <si>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</si>
  <si>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</si>
  <si>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</si>
  <si>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</si>
  <si>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</si>
  <si>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</si>
  <si>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</si>
  <si>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</si>
  <si>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</si>
  <si>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</si>
  <si>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</si>
  <si>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</si>
  <si>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</si>
  <si>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</si>
  <si>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</si>
  <si>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</si>
  <si>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</si>
  <si>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</si>
  <si>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</si>
  <si>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</si>
  <si>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</si>
  <si>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</si>
  <si>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</si>
  <si>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</si>
  <si>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</si>
  <si>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</si>
  <si>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</si>
  <si>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</si>
  <si>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</si>
  <si>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</si>
  <si>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</si>
  <si>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</si>
  <si>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</si>
  <si>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</si>
  <si>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</si>
  <si>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</si>
  <si>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</si>
  <si>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</si>
  <si>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</si>
  <si>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</si>
  <si>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</si>
  <si>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</si>
  <si>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</si>
  <si>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</si>
  <si>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</si>
  <si>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</si>
  <si>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</si>
  <si>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</si>
  <si>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</si>
  <si>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</si>
  <si>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</si>
  <si>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</si>
  <si>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</si>
  <si>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</si>
  <si>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</si>
  <si>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</si>
  <si>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</si>
  <si>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</si>
  <si>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</si>
  <si>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</si>
  <si>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</si>
  <si>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</si>
  <si>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</si>
  <si>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</si>
  <si>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</si>
  <si>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</si>
  <si>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</si>
  <si>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</si>
  <si>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</si>
  <si>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</si>
  <si>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</si>
  <si>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</si>
  <si>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</si>
  <si>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</si>
  <si>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</si>
  <si>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</si>
  <si>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</si>
  <si>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</si>
  <si>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</si>
  <si>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</si>
  <si>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</si>
  <si>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</si>
  <si>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</si>
  <si>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</si>
  <si>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</si>
  <si>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</si>
  <si>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</si>
  <si>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</si>
  <si>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</si>
  <si>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</si>
  <si>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</si>
  <si>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</si>
  <si>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</si>
  <si>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</si>
  <si>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</si>
  <si>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</si>
  <si>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</si>
  <si>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</si>
  <si>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</si>
  <si>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</si>
  <si>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</si>
  <si>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</si>
  <si>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</si>
  <si>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</si>
  <si>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</si>
  <si>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</si>
  <si>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</si>
  <si>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</si>
  <si>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</si>
  <si>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</si>
  <si>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</si>
  <si>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</si>
  <si>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</si>
  <si>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</si>
  <si>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</si>
  <si>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</si>
  <si>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</si>
  <si>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</si>
  <si>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</si>
  <si>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</si>
  <si>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</si>
  <si>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</si>
  <si>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</si>
  <si>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</si>
  <si>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</si>
  <si>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</si>
  <si>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</si>
  <si>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</si>
  <si>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</si>
  <si>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</si>
  <si>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</si>
  <si>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</si>
  <si>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</si>
  <si>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</si>
  <si>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</si>
  <si>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</si>
  <si>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</si>
  <si>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</si>
  <si>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</si>
  <si>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</si>
  <si>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</si>
  <si>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</si>
  <si>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</si>
  <si>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</si>
  <si>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</si>
  <si>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</si>
  <si>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</si>
  <si>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</si>
  <si>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</si>
  <si>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</si>
  <si>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</si>
  <si>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</si>
  <si>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</si>
  <si>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</si>
  <si>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</si>
  <si>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</si>
  <si>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</si>
  <si>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</si>
  <si>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</si>
  <si>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</si>
  <si>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</si>
  <si>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</si>
  <si>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</si>
  <si>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</si>
  <si>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</si>
  <si>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</si>
  <si>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</si>
  <si>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</si>
  <si>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</si>
  <si>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</si>
  <si>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</si>
  <si>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</si>
  <si>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</si>
  <si>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</si>
  <si>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</si>
  <si>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</si>
  <si>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</si>
  <si>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</si>
  <si>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</si>
  <si>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</si>
  <si>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</si>
  <si>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</si>
  <si>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</si>
  <si>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</si>
  <si>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</si>
  <si>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</si>
  <si>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</si>
  <si>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</si>
  <si>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</si>
  <si>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</si>
  <si>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</si>
  <si>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</si>
  <si>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</si>
  <si>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</si>
  <si>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</si>
  <si>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</si>
  <si>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</si>
  <si>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</si>
  <si>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</si>
  <si>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</si>
  <si>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</si>
  <si>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</si>
  <si>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</si>
  <si>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</si>
  <si>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</si>
  <si>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</si>
  <si>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</si>
  <si>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</si>
  <si>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</si>
  <si>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</si>
  <si>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</si>
  <si>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</si>
  <si>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</si>
  <si>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</si>
  <si>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</si>
  <si>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</si>
  <si>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</si>
  <si>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</si>
  <si>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</si>
  <si>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</si>
  <si>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</si>
  <si>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</si>
  <si>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</si>
  <si>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</si>
  <si>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</si>
  <si>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</si>
  <si>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</si>
  <si>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</si>
  <si>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</si>
  <si>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</si>
  <si>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</si>
  <si>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</si>
  <si>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</si>
  <si>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</si>
  <si>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</si>
  <si>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</si>
  <si>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</si>
  <si>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</si>
  <si>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</si>
  <si>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</si>
  <si>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</si>
  <si>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</si>
  <si>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</si>
  <si>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</si>
  <si>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</si>
  <si>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</si>
  <si>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</si>
  <si>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</si>
  <si>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</si>
  <si>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</si>
  <si>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</si>
  <si>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</si>
  <si>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</si>
  <si>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</si>
  <si>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</si>
  <si>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</si>
  <si>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</si>
  <si>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</si>
  <si>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</si>
  <si>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</si>
  <si>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</si>
  <si>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</si>
  <si>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</si>
  <si>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</si>
  <si>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</si>
  <si>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</si>
  <si>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</si>
  <si>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</si>
  <si>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</si>
  <si>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</si>
  <si>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</si>
  <si>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</si>
  <si>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</si>
  <si>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</si>
  <si>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</si>
  <si>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</si>
  <si>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</si>
  <si>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</si>
  <si>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</si>
  <si>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</si>
  <si>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</si>
  <si>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</si>
  <si>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</si>
  <si>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</si>
  <si>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</si>
  <si>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</si>
  <si>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</si>
  <si>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</si>
  <si>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</si>
  <si>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</si>
  <si>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</si>
  <si>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</si>
  <si>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</si>
  <si>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</si>
  <si>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</si>
  <si>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</si>
  <si>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</si>
  <si>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</si>
  <si>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</si>
  <si>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</si>
  <si>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</si>
  <si>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</si>
  <si>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</si>
  <si>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</si>
  <si>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</si>
  <si>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</si>
  <si>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</si>
  <si>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</si>
  <si>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</si>
  <si>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</si>
  <si>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</si>
  <si>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</si>
  <si>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</si>
  <si>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</si>
  <si>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</si>
  <si>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</si>
  <si>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</si>
  <si>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</si>
  <si>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</si>
  <si>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</si>
  <si>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</si>
  <si>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</si>
  <si>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</si>
  <si>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</si>
  <si>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</si>
  <si>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</si>
  <si>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</si>
  <si>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</si>
  <si>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</si>
  <si>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</si>
  <si>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</si>
  <si>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</si>
  <si>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</si>
  <si>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</si>
  <si>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</si>
  <si>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</si>
  <si>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</si>
  <si>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</si>
  <si>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</si>
  <si>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</si>
  <si>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</si>
  <si>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</si>
  <si>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</si>
  <si>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</si>
  <si>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</si>
  <si>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</si>
  <si>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</si>
  <si>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</si>
  <si>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</si>
  <si>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</si>
  <si>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</si>
  <si>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</si>
  <si>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</si>
  <si>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</si>
  <si>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</si>
  <si>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</si>
  <si>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</si>
  <si>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</si>
  <si>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</si>
  <si>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</si>
  <si>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</si>
  <si>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</si>
  <si>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</si>
  <si>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</si>
  <si>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</si>
  <si>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</si>
  <si>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</si>
  <si>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</si>
  <si>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</si>
  <si>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</si>
  <si>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</si>
  <si>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</si>
  <si>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</si>
  <si>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</si>
  <si>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</si>
  <si>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</si>
  <si>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</si>
  <si>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</si>
  <si>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</si>
  <si>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</si>
  <si>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</si>
  <si>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</si>
  <si>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</si>
  <si>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</si>
  <si>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</si>
  <si>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</si>
  <si>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</si>
  <si>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</si>
  <si>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</si>
  <si>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</si>
  <si>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</si>
  <si>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</si>
  <si>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</si>
  <si>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</si>
  <si>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</si>
  <si>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</si>
  <si>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</si>
  <si>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</si>
  <si>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</si>
  <si>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</si>
  <si>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</si>
  <si>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</si>
  <si>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</si>
  <si>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</si>
  <si>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</si>
  <si>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</si>
  <si>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</si>
  <si>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</si>
  <si>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</si>
  <si>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</si>
  <si>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</si>
  <si>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</si>
  <si>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</si>
  <si>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</si>
  <si>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</si>
  <si>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</si>
  <si>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</si>
  <si>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</si>
  <si>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</si>
  <si>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</si>
  <si>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</si>
  <si>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</si>
  <si>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</si>
  <si>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</si>
  <si>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</si>
  <si>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</si>
  <si>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</si>
  <si>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</si>
  <si>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</si>
  <si>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</si>
  <si>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</si>
  <si>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</si>
  <si>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</si>
  <si>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</si>
  <si>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</si>
  <si>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</si>
  <si>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</si>
  <si>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</si>
  <si>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</si>
  <si>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</si>
  <si>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</si>
  <si>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</si>
  <si>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</si>
  <si>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</si>
  <si>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</si>
  <si>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</si>
  <si>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</si>
  <si>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</si>
  <si>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</si>
  <si>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</si>
  <si>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</si>
  <si>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</si>
  <si>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</si>
  <si>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</si>
  <si>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</si>
  <si>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</si>
  <si>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</si>
  <si>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</si>
  <si>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</si>
  <si>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</si>
  <si>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</si>
  <si>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</si>
  <si>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</si>
  <si>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</si>
  <si>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</si>
  <si>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</si>
  <si>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</si>
  <si>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</si>
  <si>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</si>
  <si>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</si>
  <si>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</si>
  <si>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</si>
  <si>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</si>
  <si>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</si>
  <si>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</si>
  <si>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</si>
  <si>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</si>
  <si>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</si>
  <si>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</si>
  <si>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</si>
  <si>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</si>
  <si>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</si>
  <si>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</si>
  <si>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</si>
  <si>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</si>
  <si>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</si>
  <si>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</si>
  <si>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</si>
  <si>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</si>
  <si>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</si>
  <si>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</si>
  <si>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</si>
  <si>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</si>
  <si>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</si>
  <si>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</si>
  <si>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</si>
  <si>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</si>
  <si>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</si>
  <si>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</si>
  <si>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</si>
  <si>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</si>
  <si>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</si>
  <si>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</si>
  <si>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</si>
  <si>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</si>
  <si>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</si>
  <si>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</si>
  <si>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</si>
  <si>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</si>
  <si>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</si>
  <si>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</si>
  <si>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</si>
  <si>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</si>
  <si>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</si>
  <si>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</si>
  <si>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</si>
  <si>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</si>
  <si>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</si>
  <si>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</si>
  <si>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</si>
  <si>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</si>
  <si>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</si>
  <si>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</si>
  <si>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</si>
  <si>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</si>
  <si>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</si>
  <si>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</si>
  <si>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</si>
  <si>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</si>
  <si>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</si>
  <si>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</si>
  <si>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</si>
  <si>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</si>
  <si>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</si>
  <si>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</si>
  <si>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</si>
  <si>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</si>
  <si>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</si>
  <si>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</si>
  <si>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</si>
  <si>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</si>
  <si>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</si>
  <si>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</si>
  <si>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</si>
  <si>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</si>
  <si>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</si>
  <si>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</si>
  <si>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</si>
  <si>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</si>
  <si>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</si>
  <si>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</si>
  <si>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</si>
  <si>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</si>
  <si>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</si>
  <si>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</si>
  <si>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</si>
  <si>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</si>
  <si>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</si>
  <si>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</si>
  <si>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</si>
  <si>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</si>
  <si>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</si>
  <si>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</si>
  <si>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</si>
  <si>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</si>
  <si>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</si>
  <si>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</si>
  <si>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</si>
  <si>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</si>
  <si>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</si>
  <si>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</si>
  <si>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</si>
  <si>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</si>
  <si>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</si>
  <si>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</si>
  <si>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</si>
  <si>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</si>
  <si>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</si>
  <si>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</si>
  <si>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</si>
  <si>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</si>
  <si>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</si>
  <si>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</si>
  <si>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</si>
  <si>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</si>
  <si>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</si>
  <si>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</si>
  <si>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</si>
  <si>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</si>
  <si>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</si>
  <si>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</si>
  <si>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</si>
  <si>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</si>
  <si>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</si>
  <si>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</si>
  <si>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</si>
  <si>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</si>
  <si>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</si>
  <si>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</si>
  <si>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</si>
  <si>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</si>
  <si>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</si>
  <si>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</si>
  <si>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</si>
  <si>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</si>
  <si>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</si>
  <si>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</si>
  <si>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</si>
  <si>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</si>
  <si>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</si>
  <si>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</si>
  <si>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</si>
  <si>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</si>
  <si>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</si>
  <si>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</si>
  <si>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</si>
  <si>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</si>
  <si>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</si>
  <si>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</si>
  <si>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</si>
  <si>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</si>
  <si>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</si>
  <si>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</si>
  <si>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</si>
  <si>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</si>
  <si>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</si>
  <si>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</si>
  <si>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</si>
  <si>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</si>
  <si>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</si>
  <si>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</si>
  <si>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</si>
  <si>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</si>
  <si>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</si>
  <si>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</si>
  <si>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</si>
  <si>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</si>
  <si>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</si>
  <si>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</si>
  <si>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</si>
  <si>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</si>
  <si>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</si>
  <si>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</si>
  <si>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</si>
  <si>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</si>
  <si>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</si>
  <si>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</si>
  <si>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</si>
  <si>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</si>
  <si>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</si>
  <si>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</si>
  <si>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</si>
  <si>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</si>
  <si>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</si>
  <si>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</si>
  <si>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</si>
  <si>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</si>
  <si>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</si>
  <si>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</si>
  <si>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</si>
  <si>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</si>
  <si>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</si>
  <si>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</si>
  <si>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</si>
  <si>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</si>
  <si>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</si>
  <si>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</si>
  <si>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</si>
  <si>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</si>
  <si>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</si>
  <si>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</si>
  <si>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</si>
  <si>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</si>
  <si>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</si>
  <si>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</si>
  <si>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</si>
  <si>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</si>
  <si>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</si>
  <si>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</si>
  <si>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</si>
  <si>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</si>
  <si>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</si>
  <si>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</si>
  <si>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</si>
  <si>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</si>
  <si>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</si>
  <si>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</si>
  <si>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</si>
  <si>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</si>
  <si>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</si>
  <si>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</si>
  <si>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</si>
  <si>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</si>
  <si>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</si>
  <si>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</si>
  <si>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</si>
  <si>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</si>
  <si>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</si>
  <si>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</si>
  <si>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</si>
  <si>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</si>
  <si>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</si>
  <si>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</si>
  <si>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</si>
  <si>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</si>
  <si>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</si>
  <si>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</si>
  <si>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</si>
  <si>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</si>
  <si>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</si>
  <si>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</si>
  <si>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</si>
  <si>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</si>
  <si>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</si>
  <si>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</si>
  <si>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</si>
  <si>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</si>
  <si>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</si>
  <si>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</si>
  <si>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</si>
  <si>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</si>
  <si>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</si>
  <si>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</si>
  <si>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</si>
  <si>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</si>
  <si>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</si>
  <si>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</si>
  <si>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</si>
  <si>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</si>
  <si>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</si>
  <si>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</si>
  <si>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</si>
  <si>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</si>
  <si>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</si>
  <si>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</si>
  <si>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</si>
  <si>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</si>
  <si>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</si>
  <si>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</si>
  <si>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</si>
  <si>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</si>
  <si>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</si>
  <si>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</si>
  <si>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</si>
  <si>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</si>
  <si>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</si>
  <si>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</si>
  <si>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</si>
  <si>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</si>
  <si>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</si>
  <si>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</si>
  <si>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</si>
  <si>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</si>
  <si>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</si>
  <si>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</si>
  <si>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</si>
  <si>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</si>
  <si>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</si>
  <si>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</si>
  <si>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</si>
  <si>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</si>
  <si>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</si>
  <si>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</si>
  <si>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</si>
  <si>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</si>
  <si>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</si>
  <si>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</si>
  <si>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</si>
  <si>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</si>
  <si>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</si>
  <si>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</si>
  <si>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</si>
  <si>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</si>
  <si>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</si>
  <si>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</si>
  <si>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</si>
  <si>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</si>
  <si>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</si>
  <si>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</si>
  <si>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</si>
  <si>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</si>
  <si>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</si>
  <si>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</si>
  <si>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</si>
  <si>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</si>
  <si>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</si>
  <si>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</si>
  <si>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</si>
  <si>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</si>
  <si>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</si>
  <si>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</si>
  <si>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</si>
  <si>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</si>
  <si>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</si>
  <si>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</si>
  <si>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</si>
  <si>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</si>
  <si>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</si>
  <si>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</si>
  <si>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</si>
  <si>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</si>
  <si>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</si>
  <si>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</si>
  <si>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</si>
  <si>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</si>
  <si>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</si>
  <si>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</si>
  <si>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</si>
  <si>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</si>
  <si>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</si>
  <si>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</si>
  <si>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</si>
  <si>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</si>
  <si>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</si>
  <si>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</si>
  <si>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</si>
  <si>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</si>
  <si>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</si>
  <si>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</si>
  <si>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</si>
  <si>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</si>
  <si>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</si>
  <si>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</si>
  <si>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</si>
  <si>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</si>
  <si>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</si>
  <si>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</si>
  <si>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</si>
  <si>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</si>
  <si>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</si>
  <si>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</si>
  <si>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</si>
  <si>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</si>
  <si>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</si>
  <si>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</si>
  <si>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</si>
  <si>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</si>
  <si>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</si>
  <si>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</si>
  <si>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</si>
  <si>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</si>
  <si>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</si>
  <si>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</si>
  <si>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</si>
  <si>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</si>
  <si>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</si>
  <si>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</si>
  <si>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</si>
  <si>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</si>
  <si>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</si>
  <si>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</si>
  <si>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</si>
  <si>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</si>
  <si>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</si>
  <si>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</si>
  <si>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</si>
  <si>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</si>
  <si>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</si>
  <si>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</si>
  <si>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</si>
  <si>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</si>
  <si>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</si>
  <si>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</si>
  <si>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</si>
  <si>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</si>
  <si>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</si>
  <si>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</si>
  <si>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</si>
  <si>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</si>
  <si>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</si>
  <si>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</si>
  <si>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</si>
  <si>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</si>
  <si>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</si>
  <si>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</si>
  <si>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</si>
  <si>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</si>
  <si>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</si>
  <si>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</si>
  <si>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</si>
  <si>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</si>
  <si>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</si>
  <si>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</si>
  <si>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</si>
  <si>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</si>
  <si>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</si>
  <si>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</si>
  <si>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</si>
  <si>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</si>
  <si>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</si>
  <si>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</si>
  <si>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</si>
  <si>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</si>
  <si>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</si>
  <si>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</si>
  <si>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</si>
  <si>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</si>
  <si>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</si>
  <si>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</si>
  <si>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</si>
  <si>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</si>
  <si>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</si>
  <si>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</si>
  <si>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</si>
  <si>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</si>
  <si>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</si>
  <si>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</si>
  <si>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</si>
  <si>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</si>
  <si>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</si>
  <si>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</si>
  <si>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</si>
  <si>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</si>
  <si>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</si>
  <si>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</si>
  <si>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</si>
  <si>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</si>
  <si>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</si>
  <si>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</si>
  <si>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</si>
  <si>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</si>
  <si>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</si>
  <si>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</si>
  <si>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</si>
  <si>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</si>
  <si>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</si>
  <si>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</si>
  <si>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</si>
  <si>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</si>
  <si>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</si>
  <si>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</si>
  <si>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</si>
  <si>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</si>
  <si>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</si>
  <si>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</si>
  <si>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</si>
  <si>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</si>
  <si>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</si>
  <si>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</si>
  <si>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</si>
  <si>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</si>
  <si>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</si>
  <si>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</si>
  <si>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</si>
  <si>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</si>
  <si>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</si>
  <si>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</si>
  <si>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</si>
  <si>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</si>
  <si>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</si>
  <si>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</si>
  <si>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</si>
  <si>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</si>
  <si>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</si>
  <si>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</si>
  <si>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</si>
  <si>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</si>
  <si>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</si>
  <si>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</si>
  <si>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</si>
  <si>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</si>
  <si>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</si>
  <si>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</si>
  <si>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</si>
  <si>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</si>
  <si>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</si>
  <si>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</si>
  <si>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</si>
  <si>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</si>
  <si>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</si>
  <si>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</si>
  <si>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</si>
  <si>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</si>
  <si>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</si>
  <si>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</si>
  <si>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</si>
  <si>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</si>
  <si>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</si>
  <si>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</si>
  <si>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</si>
  <si>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</si>
  <si>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</si>
  <si>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</si>
  <si>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</si>
  <si>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</si>
  <si>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</si>
  <si>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</si>
  <si>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</si>
  <si>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</si>
  <si>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</si>
  <si>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</si>
  <si>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</si>
  <si>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</si>
  <si>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</si>
  <si>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</si>
  <si>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</si>
  <si>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</si>
  <si>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</si>
  <si>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</si>
  <si>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</si>
  <si>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</si>
  <si>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</si>
  <si>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</si>
  <si>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</si>
  <si>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</si>
  <si>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</si>
  <si>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</si>
  <si>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</si>
  <si>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</si>
  <si>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</si>
  <si>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</si>
  <si>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</si>
  <si>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</si>
  <si>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</si>
  <si>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</si>
  <si>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</si>
  <si>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</si>
  <si>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</si>
  <si>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</si>
  <si>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</si>
  <si>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</si>
  <si>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</si>
  <si>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</si>
  <si>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</si>
  <si>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</si>
  <si>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</si>
  <si>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</si>
  <si>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</si>
  <si>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</si>
  <si>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</si>
  <si>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</si>
  <si>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</si>
  <si>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</si>
  <si>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</si>
  <si>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</si>
  <si>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</si>
  <si>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</si>
  <si>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</si>
  <si>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</si>
  <si>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</si>
  <si>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</si>
  <si>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</si>
  <si>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</si>
  <si>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</si>
  <si>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</si>
  <si>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</si>
  <si>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</si>
  <si>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</si>
  <si>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</si>
  <si>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</si>
  <si>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</si>
  <si>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</si>
  <si>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</si>
  <si>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</si>
  <si>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</si>
  <si>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</si>
  <si>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</si>
  <si>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</si>
  <si>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</si>
  <si>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</si>
  <si>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</si>
  <si>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</si>
  <si>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</si>
  <si>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</si>
  <si>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</si>
  <si>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</si>
  <si>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</si>
  <si>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</si>
  <si>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</si>
  <si>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</si>
  <si>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</si>
  <si>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</si>
  <si>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</si>
  <si>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</si>
  <si>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</si>
  <si>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</si>
  <si>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</si>
  <si>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</si>
  <si>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</si>
  <si>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</si>
  <si>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</si>
  <si>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</si>
  <si>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</si>
  <si>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</si>
  <si>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</si>
  <si>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</si>
  <si>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</si>
  <si>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</si>
  <si>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</si>
  <si>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</si>
  <si>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</si>
  <si>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</si>
  <si>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</si>
  <si>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</si>
  <si>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</si>
  <si>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</si>
  <si>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</si>
  <si>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</si>
  <si>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</si>
  <si>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</si>
  <si>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</si>
  <si>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</si>
  <si>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</si>
  <si>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</si>
  <si>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</si>
  <si>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</si>
  <si>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</si>
  <si>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</si>
  <si>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</si>
  <si>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</si>
  <si>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</si>
  <si>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</si>
  <si>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</si>
  <si>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</si>
  <si>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</si>
  <si>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</si>
  <si>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</si>
  <si>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</si>
  <si>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</si>
  <si>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</si>
  <si>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</si>
  <si>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</si>
  <si>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</si>
  <si>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</si>
  <si>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</si>
  <si>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</si>
  <si>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</si>
  <si>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</si>
  <si>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</si>
  <si>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</si>
  <si>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</si>
  <si>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</si>
  <si>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</si>
  <si>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</si>
  <si>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</si>
  <si>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</si>
  <si>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</si>
  <si>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</si>
  <si>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</si>
  <si>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</si>
  <si>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</si>
  <si>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</si>
  <si>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</si>
  <si>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</si>
  <si>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</si>
  <si>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</si>
  <si>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</si>
  <si>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</si>
  <si>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</si>
  <si>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</si>
  <si>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</si>
  <si>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</si>
  <si>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</si>
  <si>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</si>
  <si>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</si>
  <si>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</si>
  <si>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</si>
  <si>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</si>
  <si>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</si>
  <si>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</si>
  <si>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</si>
  <si>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</si>
  <si>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</si>
  <si>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</si>
  <si>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</si>
  <si>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</si>
  <si>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</si>
  <si>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</si>
  <si>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</si>
  <si>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</si>
  <si>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</si>
  <si>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</si>
  <si>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</si>
  <si>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</si>
  <si>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</si>
  <si>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</si>
  <si>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</si>
  <si>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</si>
  <si>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</si>
  <si>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</si>
  <si>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</si>
  <si>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</si>
  <si>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</si>
  <si>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</si>
  <si>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</si>
  <si>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</si>
  <si>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</si>
  <si>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</si>
  <si>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</si>
  <si>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</si>
  <si>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</si>
  <si>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</si>
  <si>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</si>
  <si>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</si>
  <si>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</si>
  <si>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</si>
  <si>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</si>
  <si>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</si>
  <si>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</si>
  <si>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</si>
  <si>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</si>
  <si>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</si>
  <si>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</si>
  <si>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</si>
  <si>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</si>
  <si>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</si>
  <si>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</si>
  <si>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</si>
  <si>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</si>
  <si>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</si>
  <si>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</si>
  <si>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</si>
  <si>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</si>
  <si>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</si>
  <si>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</si>
  <si>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</si>
  <si>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</si>
  <si>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</si>
  <si>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</si>
  <si>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</si>
  <si>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</si>
  <si>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</si>
  <si>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</si>
  <si>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</si>
  <si>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</si>
  <si>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</si>
  <si>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</si>
  <si>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</si>
  <si>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</si>
  <si>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</si>
  <si>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</si>
  <si>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</si>
  <si>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</si>
  <si>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</si>
  <si>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</si>
  <si>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</si>
  <si>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</si>
  <si>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</si>
  <si>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</si>
  <si>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</si>
  <si>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</si>
  <si>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</si>
  <si>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</si>
  <si>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</si>
  <si>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</si>
  <si>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</si>
  <si>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</si>
  <si>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</si>
  <si>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</si>
  <si>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</si>
  <si>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</si>
  <si>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</si>
  <si>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</si>
  <si>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</si>
  <si>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</si>
  <si>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</si>
  <si>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</si>
  <si>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</si>
  <si>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</si>
  <si>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</si>
  <si>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</si>
  <si>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</si>
  <si>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</si>
  <si>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</si>
  <si>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</si>
  <si>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</si>
  <si>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</si>
  <si>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</si>
  <si>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</si>
  <si>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</si>
  <si>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</si>
  <si>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</si>
  <si>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</si>
  <si>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</si>
  <si>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</si>
  <si>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</si>
  <si>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</si>
  <si>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</si>
  <si>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</si>
  <si>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</si>
  <si>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</si>
  <si>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</si>
  <si>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</si>
  <si>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</si>
  <si>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</si>
  <si>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</si>
  <si>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</si>
  <si>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</si>
  <si>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</si>
  <si>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</si>
  <si>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</si>
  <si>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</si>
  <si>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</si>
  <si>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</si>
  <si>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</si>
  <si>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</si>
  <si>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</si>
  <si>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</si>
  <si>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</si>
  <si>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</si>
  <si>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</si>
  <si>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</si>
  <si>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</si>
  <si>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</si>
  <si>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</si>
  <si>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</si>
  <si>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</si>
  <si>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</si>
  <si>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</si>
  <si>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</si>
  <si>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</si>
  <si>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</si>
  <si>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</si>
  <si>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</si>
  <si>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</si>
  <si>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</si>
  <si>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</si>
  <si>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</si>
  <si>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</si>
  <si>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</si>
  <si>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</si>
  <si>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</si>
  <si>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</si>
  <si>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</si>
  <si>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</si>
  <si>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</si>
  <si>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</si>
  <si>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</si>
  <si>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</si>
  <si>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</si>
  <si>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</si>
  <si>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</si>
  <si>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</si>
  <si>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</si>
  <si>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</si>
  <si>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</si>
  <si>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</si>
  <si>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</si>
  <si>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</si>
  <si>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</si>
  <si>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</si>
  <si>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</si>
  <si>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</si>
  <si>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</si>
  <si>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</si>
  <si>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</si>
  <si>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</si>
  <si>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</si>
  <si>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</si>
  <si>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</si>
  <si>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</si>
  <si>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</si>
  <si>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</si>
  <si>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</si>
  <si>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</si>
  <si>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</si>
  <si>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</si>
  <si>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</si>
  <si>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</si>
  <si>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</si>
  <si>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</si>
  <si>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</si>
  <si>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</si>
  <si>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</si>
  <si>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</si>
  <si>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</si>
  <si>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</si>
  <si>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</si>
  <si>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</si>
  <si>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</si>
  <si>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</si>
  <si>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</si>
  <si>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</si>
  <si>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</si>
  <si>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</si>
  <si>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</si>
  <si>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</si>
  <si>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</si>
  <si>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</si>
  <si>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</si>
  <si>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</si>
  <si>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</si>
  <si>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</si>
  <si>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</si>
  <si>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</si>
  <si>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</si>
  <si>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</si>
  <si>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</si>
  <si>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</si>
  <si>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</si>
  <si>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</si>
  <si>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</si>
  <si>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</si>
  <si>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</si>
  <si>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</si>
  <si>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</si>
  <si>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</si>
  <si>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</si>
  <si>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</si>
  <si>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</si>
  <si>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</si>
  <si>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</si>
  <si>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</si>
  <si>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</si>
  <si>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</si>
  <si>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</si>
  <si>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</si>
  <si>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</si>
  <si>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</si>
  <si>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</si>
  <si>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</si>
  <si>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</si>
  <si>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</si>
  <si>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</si>
  <si>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</si>
  <si>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</si>
  <si>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</si>
  <si>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</si>
  <si>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</si>
  <si>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</si>
  <si>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</si>
  <si>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</si>
  <si>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</si>
  <si>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</si>
  <si>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</si>
  <si>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</si>
  <si>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</si>
  <si>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</si>
  <si>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</si>
  <si>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</si>
  <si>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</si>
  <si>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</si>
  <si>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</si>
  <si>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</si>
  <si>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</si>
  <si>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</si>
  <si>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</si>
  <si>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</si>
  <si>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</si>
  <si>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</si>
  <si>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</si>
  <si>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</si>
  <si>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</si>
  <si>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</si>
  <si>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</si>
  <si>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</si>
  <si>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</si>
  <si>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</si>
  <si>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</si>
  <si>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</si>
  <si>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</si>
  <si>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</si>
  <si>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</si>
  <si>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</si>
  <si>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</si>
  <si>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</si>
  <si>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</si>
  <si>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</si>
  <si>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</si>
  <si>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</si>
  <si>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</si>
  <si>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</si>
  <si>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</si>
  <si>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</si>
  <si>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</si>
  <si>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</si>
  <si>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</si>
  <si>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</si>
  <si>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</si>
  <si>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</si>
  <si>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</si>
  <si>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</si>
  <si>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</si>
  <si>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</si>
  <si>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</si>
  <si>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</si>
  <si>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</si>
  <si>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</si>
  <si>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</si>
  <si>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</si>
  <si>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</si>
  <si>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</si>
  <si>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</si>
  <si>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</si>
  <si>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</si>
  <si>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</si>
  <si>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</si>
  <si>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</si>
  <si>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</si>
  <si>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</si>
  <si>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</si>
  <si>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</si>
  <si>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</si>
  <si>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</si>
  <si>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</si>
  <si>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</si>
  <si>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</si>
  <si>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</si>
  <si>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</si>
  <si>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</si>
  <si>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</si>
  <si>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</si>
  <si>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</si>
  <si>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</si>
  <si>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</si>
  <si>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</si>
  <si>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</si>
  <si>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</si>
  <si>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</si>
  <si>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</si>
  <si>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</si>
  <si>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</si>
  <si>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</si>
  <si>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</si>
  <si>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</si>
  <si>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</si>
  <si>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</si>
  <si>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</si>
  <si>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</si>
  <si>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</si>
  <si>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</si>
  <si>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</si>
  <si>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</si>
  <si>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</si>
  <si>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</si>
  <si>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</si>
  <si>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</si>
  <si>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</si>
  <si>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</si>
  <si>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</si>
  <si>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</si>
  <si>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</si>
  <si>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</si>
  <si>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</si>
  <si>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</si>
  <si>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</si>
  <si>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</si>
  <si>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</si>
  <si>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</si>
  <si>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</si>
  <si>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</si>
  <si>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</si>
  <si>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</si>
  <si>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</si>
  <si>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</si>
  <si>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</si>
  <si>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</si>
  <si>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</si>
  <si>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</si>
  <si>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</si>
  <si>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</si>
  <si>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</si>
  <si>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</si>
  <si>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</si>
  <si>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</si>
  <si>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</si>
  <si>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</si>
  <si>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</si>
  <si>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</si>
  <si>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</si>
  <si>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</si>
  <si>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</si>
  <si>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</si>
  <si>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</si>
  <si>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</si>
  <si>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</si>
  <si>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</si>
  <si>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</si>
  <si>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</si>
  <si>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</si>
  <si>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</si>
  <si>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</si>
  <si>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</si>
  <si>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</si>
  <si>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</si>
  <si>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</si>
  <si>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</si>
  <si>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</si>
  <si>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</si>
  <si>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</si>
  <si>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</si>
  <si>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</si>
  <si>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</si>
  <si>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</si>
  <si>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</si>
  <si>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</si>
  <si>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</si>
  <si>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</si>
  <si>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</si>
  <si>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</si>
  <si>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</si>
  <si>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</si>
  <si>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</si>
  <si>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</si>
  <si>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</si>
  <si>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</si>
  <si>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</si>
  <si>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</si>
  <si>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</si>
  <si>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</si>
  <si>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</si>
  <si>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</si>
  <si>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</si>
  <si>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</si>
  <si>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</si>
  <si>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</si>
  <si>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</si>
  <si>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</si>
  <si>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</si>
  <si>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</si>
  <si>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</si>
  <si>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</si>
  <si>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</si>
  <si>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</si>
  <si>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</si>
  <si>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</si>
  <si>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</si>
  <si>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</si>
  <si>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</si>
  <si>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</si>
  <si>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</si>
  <si>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</si>
  <si>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</si>
  <si>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</si>
  <si>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</si>
  <si>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</si>
  <si>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</si>
  <si>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</si>
  <si>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</si>
  <si>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</si>
  <si>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</si>
  <si>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</si>
  <si>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</si>
  <si>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</si>
  <si>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</si>
  <si>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</si>
  <si>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</si>
  <si>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</si>
  <si>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</si>
  <si>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</si>
  <si>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</si>
  <si>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</si>
  <si>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</si>
  <si>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</si>
  <si>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</si>
  <si>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</si>
  <si>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</si>
  <si>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</si>
  <si>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</si>
  <si>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</si>
  <si>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</si>
  <si>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</si>
  <si>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</si>
  <si>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</si>
  <si>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</si>
  <si>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</si>
  <si>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</si>
  <si>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</si>
  <si>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</si>
  <si>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</si>
  <si>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</si>
  <si>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</si>
  <si>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</si>
  <si>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</si>
  <si>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</si>
  <si>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</si>
  <si>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</si>
  <si>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</si>
  <si>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</si>
  <si>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</si>
  <si>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</si>
  <si>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</si>
  <si>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</si>
  <si>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</si>
  <si>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</si>
  <si>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</si>
  <si>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</si>
  <si>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</si>
  <si>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</si>
  <si>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</si>
  <si>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</si>
  <si>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</si>
  <si>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</si>
  <si>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</si>
  <si>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</si>
  <si>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</si>
  <si>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</si>
  <si>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</si>
  <si>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</si>
  <si>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</si>
  <si>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</si>
  <si>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</si>
  <si>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</si>
  <si>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</si>
  <si>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</si>
  <si>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</si>
  <si>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</si>
  <si>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</si>
  <si>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</si>
  <si>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</si>
  <si>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</si>
  <si>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</si>
  <si>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</si>
  <si>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</si>
  <si>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</si>
  <si>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</si>
  <si>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</si>
  <si>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</si>
  <si>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</si>
  <si>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</si>
  <si>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</si>
  <si>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</si>
  <si>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</si>
  <si>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</si>
  <si>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</si>
  <si>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</si>
  <si>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</si>
  <si>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</si>
  <si>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</si>
  <si>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</si>
  <si>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</si>
  <si>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</si>
  <si>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</si>
  <si>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</si>
  <si>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</si>
  <si>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</si>
  <si>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</si>
  <si>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</si>
  <si>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</si>
  <si>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</si>
  <si>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</si>
  <si>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</si>
  <si>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</si>
  <si>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</si>
  <si>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</si>
  <si>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</si>
  <si>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</si>
  <si>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</si>
  <si>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</si>
  <si>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</si>
  <si>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</si>
  <si>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</si>
  <si>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</si>
  <si>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</si>
  <si>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</si>
  <si>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</si>
  <si>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</si>
  <si>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</si>
  <si>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</si>
  <si>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</si>
  <si>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</si>
  <si>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</si>
  <si>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</si>
  <si>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</si>
  <si>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</si>
  <si>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</si>
  <si>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</si>
  <si>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</si>
  <si>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</si>
  <si>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</si>
  <si>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</si>
  <si>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</si>
  <si>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</si>
  <si>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</si>
  <si>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</si>
  <si>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</si>
  <si>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</si>
  <si>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</si>
  <si>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</si>
  <si>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</si>
  <si>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</si>
  <si>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</si>
  <si>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</si>
  <si>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</si>
  <si>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</si>
  <si>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</si>
  <si>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</si>
  <si>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</si>
  <si>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</si>
  <si>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</si>
  <si>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</si>
  <si>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</si>
  <si>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</si>
  <si>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</si>
  <si>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</si>
  <si>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</si>
  <si>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</si>
  <si>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</si>
  <si>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</si>
  <si>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</si>
  <si>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</si>
  <si>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</si>
  <si>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</si>
  <si>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</si>
  <si>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</si>
  <si>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</si>
  <si>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</si>
  <si>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</si>
  <si>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</si>
  <si>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</si>
  <si>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</si>
  <si>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</si>
  <si>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</si>
  <si>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</si>
  <si>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</si>
  <si>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</si>
  <si>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</si>
  <si>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</si>
  <si>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</si>
  <si>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</si>
  <si>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</si>
  <si>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</si>
  <si>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</si>
  <si>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</si>
  <si>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</si>
  <si>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</si>
  <si>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</si>
  <si>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</si>
  <si>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</si>
  <si>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</si>
  <si>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</si>
  <si>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</si>
  <si>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</si>
  <si>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</si>
  <si>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</si>
  <si>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</si>
  <si>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</si>
  <si>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</si>
  <si>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</si>
  <si>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</si>
  <si>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</si>
  <si>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</si>
  <si>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</si>
  <si>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</si>
  <si>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</si>
  <si>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</si>
  <si>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</si>
  <si>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</si>
  <si>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</si>
  <si>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</si>
  <si>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</si>
  <si>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</si>
  <si>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</si>
  <si>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</si>
  <si>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</si>
  <si>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</si>
  <si>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</si>
  <si>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</si>
  <si>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</si>
  <si>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</si>
  <si>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</si>
  <si>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</si>
  <si>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</si>
  <si>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</si>
  <si>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</si>
  <si>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</si>
  <si>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</si>
  <si>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</si>
  <si>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</si>
  <si>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</si>
  <si>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</si>
  <si>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</si>
  <si>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</si>
  <si>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</si>
  <si>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</si>
  <si>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</si>
  <si>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</si>
  <si>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</si>
  <si>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</si>
  <si>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</si>
  <si>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</si>
  <si>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</si>
  <si>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</si>
  <si>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</si>
  <si>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</si>
  <si>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</si>
  <si>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</si>
  <si>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</si>
  <si>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</si>
  <si>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</si>
  <si>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</si>
  <si>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</si>
  <si>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</si>
  <si>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</si>
  <si>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</si>
  <si>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</si>
  <si>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</si>
  <si>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</si>
  <si>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</si>
  <si>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</si>
  <si>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</si>
  <si>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</si>
  <si>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</si>
  <si>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</si>
  <si>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</si>
  <si>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</si>
  <si>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</si>
  <si>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</si>
  <si>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</si>
  <si>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</si>
  <si>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</si>
  <si>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</si>
  <si>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</si>
  <si>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</si>
  <si>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</si>
  <si>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</si>
  <si>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</si>
  <si>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</si>
  <si>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</si>
  <si>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</si>
  <si>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</si>
  <si>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</si>
  <si>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</si>
  <si>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</si>
  <si>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</si>
  <si>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</si>
  <si>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</si>
  <si>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</si>
  <si>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</si>
  <si>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</si>
  <si>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</si>
  <si>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</si>
  <si>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</si>
  <si>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</si>
  <si>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</si>
  <si>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</si>
  <si>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</si>
  <si>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</si>
  <si>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</si>
  <si>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</si>
  <si>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</si>
  <si>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</si>
  <si>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</si>
  <si>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</si>
  <si>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</si>
  <si>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</si>
  <si>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</si>
  <si>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</si>
  <si>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</si>
  <si>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</si>
  <si>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</si>
  <si>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</si>
  <si>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</si>
  <si>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</si>
  <si>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</si>
  <si>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</si>
  <si>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</si>
  <si>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</si>
  <si>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</si>
  <si>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</si>
  <si>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</si>
  <si>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</si>
  <si>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</si>
  <si>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</si>
  <si>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</si>
  <si>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</si>
  <si>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</si>
  <si>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</si>
  <si>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</si>
  <si>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</si>
  <si>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</si>
  <si>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</si>
  <si>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</si>
  <si>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</si>
  <si>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</si>
  <si>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</si>
  <si>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</si>
  <si>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</si>
  <si>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</si>
  <si>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</si>
  <si>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</si>
  <si>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</si>
  <si>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</si>
  <si>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</si>
  <si>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</si>
  <si>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</si>
  <si>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</si>
  <si>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</si>
  <si>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</si>
  <si>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</si>
  <si>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</si>
  <si>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</si>
  <si>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</si>
  <si>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</si>
  <si>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</si>
  <si>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</si>
  <si>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</si>
  <si>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</si>
  <si>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</si>
  <si>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</si>
  <si>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</si>
  <si>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</si>
  <si>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</si>
  <si>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</si>
  <si>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</si>
  <si>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</si>
  <si>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</si>
  <si>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</si>
  <si>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</si>
  <si>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</si>
  <si>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</si>
  <si>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</si>
  <si>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</si>
  <si>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</si>
  <si>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</si>
  <si>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</si>
  <si>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</si>
  <si>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</si>
  <si>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</si>
  <si>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</si>
  <si>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</si>
  <si>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</si>
  <si>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</si>
  <si>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</si>
  <si>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</si>
  <si>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</si>
  <si>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</si>
  <si>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</si>
  <si>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</si>
  <si>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</si>
  <si>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</si>
  <si>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</si>
  <si>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</si>
  <si>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</si>
  <si>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</si>
  <si>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</si>
  <si>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</si>
  <si>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</si>
  <si>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</si>
  <si>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</si>
  <si>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</si>
  <si>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</si>
  <si>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</si>
  <si>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</si>
  <si>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</si>
  <si>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</si>
  <si>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</si>
  <si>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</si>
  <si>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</si>
  <si>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</si>
  <si>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</si>
  <si>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</si>
  <si>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</si>
  <si>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</si>
  <si>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</si>
  <si>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</si>
  <si>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</si>
  <si>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</si>
  <si>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</si>
  <si>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</si>
  <si>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</si>
  <si>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</si>
  <si>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</si>
  <si>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</si>
  <si>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</si>
  <si>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</si>
  <si>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</si>
  <si>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</si>
  <si>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</si>
  <si>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</si>
  <si>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</si>
  <si>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</si>
  <si>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</si>
  <si>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</si>
  <si>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</si>
  <si>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</si>
  <si>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</si>
  <si>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</si>
  <si>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</si>
  <si>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</si>
  <si>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</si>
  <si>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</si>
  <si>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</si>
  <si>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</si>
  <si>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</si>
  <si>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</si>
  <si>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</si>
  <si>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</si>
  <si>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</si>
  <si>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</si>
  <si>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</si>
  <si>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</si>
  <si>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</si>
  <si>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</si>
  <si>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</si>
  <si>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</si>
  <si>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</si>
  <si>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</si>
  <si>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</si>
  <si>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</si>
  <si>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</si>
  <si>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</si>
  <si>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</si>
  <si>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</si>
  <si>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</si>
  <si>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</si>
  <si>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</si>
  <si>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</si>
  <si>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</si>
  <si>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</si>
  <si>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</si>
  <si>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</si>
  <si>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</si>
  <si>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</si>
  <si>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</si>
  <si>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</si>
  <si>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</si>
  <si>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</si>
  <si>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</si>
  <si>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</si>
  <si>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</si>
  <si>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</si>
  <si>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</si>
  <si>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</si>
  <si>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</si>
  <si>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</si>
  <si>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</si>
  <si>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</si>
  <si>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</si>
  <si>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</si>
  <si>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</si>
  <si>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</si>
  <si>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</si>
  <si>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</si>
  <si>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</si>
  <si>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</si>
  <si>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</si>
  <si>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</si>
  <si>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</si>
  <si>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</si>
  <si>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</si>
  <si>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</si>
  <si>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</si>
  <si>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</si>
  <si>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</si>
  <si>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</si>
  <si>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</si>
  <si>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</si>
  <si>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</si>
  <si>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</si>
  <si>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</si>
  <si>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</si>
  <si>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</si>
  <si>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</si>
  <si>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</si>
  <si>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</si>
  <si>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</si>
  <si>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</si>
  <si>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</si>
  <si>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</si>
  <si>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</si>
  <si>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</si>
  <si>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</si>
  <si>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</si>
  <si>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</si>
  <si>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</si>
  <si>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</si>
  <si>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</si>
  <si>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</si>
  <si>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</si>
  <si>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</si>
  <si>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</si>
  <si>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</si>
  <si>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</si>
  <si>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</si>
  <si>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</si>
  <si>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</si>
  <si>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</si>
  <si>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</si>
  <si>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</si>
  <si>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</si>
  <si>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</si>
  <si>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</si>
  <si>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</si>
  <si>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</si>
  <si>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</si>
  <si>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</si>
  <si>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</si>
  <si>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</si>
  <si>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</si>
  <si>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</si>
  <si>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</si>
  <si>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</si>
  <si>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</si>
  <si>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</si>
  <si>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</si>
  <si>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</si>
  <si>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</si>
  <si>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</si>
  <si>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</si>
  <si>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</si>
  <si>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</si>
  <si>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</si>
  <si>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</si>
  <si>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</si>
  <si>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</si>
  <si>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</si>
  <si>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</si>
  <si>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</si>
  <si>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</si>
  <si>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</si>
  <si>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</si>
  <si>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</si>
  <si>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</si>
  <si>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</si>
  <si>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</si>
  <si>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</si>
  <si>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</si>
  <si>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</si>
  <si>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</si>
  <si>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</si>
  <si>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</si>
  <si>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</si>
  <si>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</si>
  <si>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</si>
  <si>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</si>
  <si>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</si>
  <si>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</si>
  <si>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</si>
  <si>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</si>
  <si>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</si>
  <si>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</si>
  <si>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</si>
  <si>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</si>
  <si>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</si>
  <si>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</si>
  <si>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</si>
  <si>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</si>
  <si>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</si>
  <si>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</si>
  <si>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</si>
  <si>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</si>
  <si>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</si>
  <si>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</si>
  <si>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</si>
  <si>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</si>
  <si>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</si>
  <si>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</si>
  <si>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</si>
  <si>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</si>
  <si>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</si>
  <si>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</si>
  <si>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</si>
  <si>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</si>
  <si>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</si>
  <si>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</si>
  <si>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</si>
  <si>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</si>
  <si>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</si>
  <si>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</si>
  <si>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</si>
  <si>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</si>
  <si>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</si>
  <si>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</si>
  <si>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</si>
  <si>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</si>
  <si>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</si>
  <si>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</si>
  <si>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</si>
  <si>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</si>
  <si>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</si>
  <si>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</si>
  <si>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</si>
  <si>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</si>
  <si>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</si>
  <si>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</si>
  <si>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</si>
  <si>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</si>
  <si>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</si>
  <si>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</si>
  <si>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</si>
  <si>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</si>
  <si>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</si>
  <si>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</si>
  <si>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</si>
  <si>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</si>
  <si>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</si>
  <si>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</si>
  <si>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</si>
  <si>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</si>
  <si>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</si>
  <si>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</si>
  <si>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</si>
  <si>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</si>
  <si>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</si>
  <si>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</si>
  <si>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</si>
  <si>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</si>
  <si>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</si>
  <si>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</si>
  <si>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</si>
  <si>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</si>
  <si>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</si>
  <si>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</si>
  <si>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</si>
  <si>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</si>
  <si>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</si>
  <si>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</si>
  <si>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</si>
  <si>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</si>
  <si>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</si>
  <si>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</si>
  <si>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</si>
  <si>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</si>
  <si>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</si>
  <si>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</si>
  <si>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</si>
  <si>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</si>
  <si>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</si>
  <si>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</si>
  <si>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</si>
  <si>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</si>
  <si>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</si>
  <si>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</si>
  <si>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</si>
  <si>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</si>
  <si>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</si>
  <si>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</si>
  <si>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</si>
  <si>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</si>
  <si>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</si>
  <si>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</si>
  <si>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</si>
  <si>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</si>
  <si>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</si>
  <si>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</si>
  <si>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</si>
  <si>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</si>
  <si>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</si>
  <si>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</si>
  <si>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</si>
  <si>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</si>
  <si>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</si>
  <si>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</si>
  <si>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</si>
  <si>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</si>
  <si>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</si>
  <si>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</si>
  <si>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</si>
  <si>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</si>
  <si>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</si>
  <si>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</si>
  <si>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</si>
  <si>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</si>
  <si>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</si>
  <si>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</si>
  <si>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</si>
  <si>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</si>
  <si>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</si>
  <si>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</si>
  <si>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</si>
  <si>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</si>
  <si>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</si>
  <si>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</si>
  <si>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</si>
  <si>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</si>
  <si>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</si>
  <si>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</si>
  <si>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</si>
  <si>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</si>
  <si>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</si>
  <si>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</si>
  <si>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</si>
  <si>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</si>
  <si>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</si>
  <si>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</si>
  <si>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</si>
  <si>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</si>
  <si>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</si>
  <si>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</si>
  <si>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</si>
  <si>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</si>
  <si>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</si>
  <si>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</si>
  <si>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</si>
  <si>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</si>
  <si>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</si>
  <si>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</si>
  <si>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</si>
  <si>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</si>
  <si>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</si>
  <si>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</si>
  <si>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</si>
  <si>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</si>
  <si>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</si>
  <si>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</si>
  <si>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</si>
  <si>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</si>
  <si>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</si>
  <si>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</si>
  <si>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</si>
  <si>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</si>
  <si>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</si>
  <si>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</si>
  <si>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</si>
  <si>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</si>
  <si>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</si>
  <si>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</si>
  <si>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</si>
  <si>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</si>
  <si>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</si>
  <si>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</si>
  <si>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</si>
  <si>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</si>
  <si>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</si>
  <si>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</si>
  <si>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</si>
  <si>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</si>
  <si>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</si>
  <si>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</si>
  <si>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</si>
  <si>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</si>
  <si>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</si>
  <si>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</si>
  <si>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</si>
  <si>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</si>
  <si>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</si>
  <si>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</si>
  <si>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</si>
  <si>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</si>
  <si>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</si>
  <si>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</si>
  <si>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</si>
  <si>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</si>
  <si>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</si>
  <si>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</si>
  <si>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</si>
  <si>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</si>
  <si>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</si>
  <si>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</si>
  <si>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</si>
  <si>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</si>
  <si>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</si>
  <si>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</si>
  <si>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</si>
  <si>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</si>
  <si>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</si>
  <si>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</si>
  <si>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</si>
  <si>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</si>
  <si>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</si>
  <si>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</si>
  <si>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</si>
  <si>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</si>
  <si>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</si>
  <si>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</si>
  <si>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</si>
  <si>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</si>
  <si>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</si>
  <si>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</si>
  <si>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</si>
  <si>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</si>
  <si>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</si>
  <si>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</si>
  <si>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</si>
  <si>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</si>
  <si>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</si>
  <si>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</si>
  <si>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</si>
  <si>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</si>
  <si>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</si>
  <si>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</si>
  <si>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</si>
  <si>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</si>
  <si>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</si>
  <si>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</si>
  <si>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</si>
  <si>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</si>
  <si>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</si>
  <si>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</si>
  <si>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</si>
  <si>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</si>
  <si>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</si>
  <si>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</si>
  <si>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</si>
  <si>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</si>
  <si>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</si>
  <si>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</si>
  <si>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</si>
  <si>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</si>
  <si>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</si>
  <si>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</si>
  <si>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</si>
  <si>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</si>
  <si>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</si>
  <si>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</si>
  <si>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</si>
  <si>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</si>
  <si>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</si>
  <si>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</si>
  <si>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</si>
  <si>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</si>
  <si>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</si>
  <si>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</si>
  <si>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</si>
  <si>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</si>
  <si>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</si>
  <si>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</si>
  <si>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</si>
  <si>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</si>
  <si>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</si>
  <si>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</si>
  <si>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</si>
  <si>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</si>
  <si>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</si>
  <si>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</si>
  <si>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</si>
  <si>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</si>
  <si>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</si>
  <si>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</si>
  <si>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</si>
  <si>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</si>
  <si>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</si>
  <si>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</si>
  <si>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</si>
  <si>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</si>
  <si>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</si>
  <si>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</si>
  <si>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</si>
  <si>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</si>
  <si>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</si>
  <si>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</si>
  <si>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</si>
  <si>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</si>
  <si>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</si>
  <si>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</si>
  <si>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</si>
  <si>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</si>
  <si>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</si>
  <si>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</si>
  <si>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</si>
  <si>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</si>
  <si>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</si>
  <si>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</si>
  <si>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</si>
  <si>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</si>
  <si>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</si>
  <si>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</si>
  <si>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</si>
  <si>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</si>
  <si>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</si>
  <si>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</si>
  <si>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</si>
  <si>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</si>
  <si>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</si>
  <si>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</si>
  <si>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</si>
  <si>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</si>
  <si>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</si>
  <si>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</si>
  <si>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</si>
  <si>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</si>
  <si>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</si>
  <si>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</si>
  <si>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</si>
  <si>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</si>
  <si>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</si>
  <si>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</si>
  <si>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</si>
  <si>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</si>
  <si>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</si>
  <si>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</si>
  <si>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</si>
  <si>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</si>
  <si>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</si>
  <si>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</si>
  <si>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</si>
  <si>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</si>
  <si>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</si>
  <si>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</si>
  <si>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</si>
  <si>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</si>
  <si>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</si>
  <si>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</si>
  <si>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</si>
  <si>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</si>
  <si>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</si>
  <si>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</si>
  <si>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</si>
  <si>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</si>
  <si>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</si>
  <si>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</si>
  <si>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</si>
  <si>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</si>
  <si>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</si>
  <si>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</si>
  <si>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</si>
  <si>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</si>
  <si>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</si>
  <si>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</si>
  <si>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</si>
  <si>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</si>
  <si>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</si>
  <si>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</si>
  <si>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</si>
  <si>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</si>
  <si>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</si>
  <si>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</si>
  <si>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</si>
  <si>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</si>
  <si>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</si>
  <si>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</si>
  <si>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</si>
  <si>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</si>
  <si>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</si>
  <si>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</si>
  <si>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</si>
  <si>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</si>
  <si>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</si>
  <si>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</si>
  <si>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</si>
  <si>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</si>
  <si>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</si>
  <si>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</si>
  <si>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</si>
  <si>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</si>
  <si>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</si>
  <si>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</si>
  <si>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</si>
  <si>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</si>
  <si>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</si>
  <si>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</si>
  <si>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</si>
  <si>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</si>
  <si>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</si>
  <si>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</si>
  <si>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</si>
  <si>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</si>
  <si>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</si>
  <si>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</si>
  <si>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</si>
  <si>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</si>
  <si>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</si>
  <si>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</si>
  <si>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</si>
  <si>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</si>
  <si>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</si>
  <si>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</si>
  <si>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</si>
  <si>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</si>
  <si>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</si>
  <si>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</si>
  <si>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</si>
  <si>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</si>
  <si>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</si>
  <si>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</si>
  <si>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</si>
  <si>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</si>
  <si>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</si>
  <si>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</si>
  <si>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</si>
  <si>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</si>
  <si>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</si>
  <si>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</si>
  <si>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</si>
  <si>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</si>
  <si>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</si>
  <si>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</si>
  <si>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</si>
  <si>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</si>
  <si>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</si>
  <si>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</si>
  <si>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</si>
  <si>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</si>
  <si>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</si>
  <si>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</si>
  <si>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</si>
  <si>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</si>
  <si>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</si>
  <si>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</si>
  <si>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</si>
  <si>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</si>
  <si>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</si>
  <si>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</si>
  <si>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</si>
  <si>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</si>
  <si>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</si>
  <si>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</si>
  <si>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</si>
  <si>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</si>
  <si>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</si>
  <si>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</si>
  <si>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</si>
  <si>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</si>
  <si>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</si>
  <si>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</si>
  <si>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</si>
  <si>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</si>
  <si>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</si>
  <si>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</si>
  <si>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</si>
  <si>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</si>
  <si>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</si>
  <si>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</si>
  <si>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</si>
  <si>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</si>
  <si>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</si>
  <si>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</si>
  <si>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</si>
  <si>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</si>
  <si>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</si>
  <si>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</si>
  <si>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</si>
  <si>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</si>
  <si>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</si>
  <si>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</si>
  <si>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</si>
  <si>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</si>
  <si>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</si>
  <si>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</si>
  <si>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</si>
  <si>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</si>
  <si>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</si>
  <si>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</si>
  <si>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</si>
  <si>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</si>
  <si>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</si>
  <si>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</si>
  <si>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</si>
  <si>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</si>
  <si>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</si>
  <si>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</si>
  <si>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</si>
  <si>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</si>
  <si>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</si>
  <si>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</si>
  <si>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</si>
  <si>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</si>
  <si>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</si>
  <si>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</si>
  <si>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</si>
  <si>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</si>
  <si>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</si>
  <si>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</si>
  <si>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</si>
  <si>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</si>
  <si>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</si>
  <si>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</si>
  <si>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</si>
  <si>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</si>
  <si>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</si>
  <si>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</si>
  <si>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</si>
  <si>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</si>
  <si>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</si>
  <si>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</si>
  <si>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</si>
  <si>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</si>
  <si>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</si>
  <si>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</si>
  <si>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</si>
  <si>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</si>
  <si>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</si>
  <si>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</si>
  <si>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</si>
  <si>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</si>
  <si>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</si>
  <si>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</si>
  <si>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</si>
  <si>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</si>
  <si>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</si>
  <si>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</si>
  <si>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</si>
  <si>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</si>
  <si>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</si>
  <si>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</si>
  <si>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</si>
  <si>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</si>
  <si>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</si>
  <si>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</si>
  <si>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</si>
  <si>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</si>
  <si>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</si>
  <si>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</si>
  <si>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</si>
  <si>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</si>
  <si>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</si>
  <si>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</si>
  <si>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</si>
  <si>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</si>
  <si>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</si>
  <si>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</si>
  <si>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</si>
  <si>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</si>
  <si>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</si>
  <si>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</si>
  <si>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</si>
  <si>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</si>
  <si>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</si>
  <si>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</si>
  <si>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</si>
  <si>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</si>
  <si>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</si>
  <si>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</si>
  <si>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</si>
  <si>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</si>
  <si>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</si>
  <si>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</si>
  <si>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</si>
  <si>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</si>
  <si>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</si>
  <si>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</si>
  <si>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</si>
  <si>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</si>
  <si>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</si>
  <si>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</si>
  <si>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</si>
  <si>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</si>
  <si>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</si>
  <si>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</si>
  <si>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</si>
  <si>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</si>
  <si>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</si>
  <si>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</si>
  <si>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</si>
  <si>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</si>
  <si>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</si>
  <si>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</si>
  <si>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</si>
  <si>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</si>
  <si>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</si>
  <si>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</si>
  <si>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</si>
  <si>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</si>
  <si>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</si>
  <si>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</si>
  <si>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</si>
  <si>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</si>
  <si>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</si>
  <si>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</si>
  <si>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</si>
  <si>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</si>
  <si>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</si>
  <si>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</si>
  <si>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</si>
  <si>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</si>
  <si>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</si>
  <si>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</si>
  <si>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</si>
  <si>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</si>
  <si>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</si>
  <si>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</si>
  <si>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</si>
  <si>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</si>
  <si>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</si>
  <si>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</si>
  <si>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</si>
  <si>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</si>
  <si>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</si>
  <si>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</si>
  <si>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</si>
  <si>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</si>
  <si>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</si>
  <si>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</si>
  <si>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</si>
  <si>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</si>
  <si>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</si>
  <si>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</si>
  <si>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</si>
  <si>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</si>
  <si>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</si>
  <si>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</si>
  <si>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</si>
  <si>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</si>
  <si>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</si>
  <si>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</si>
  <si>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</si>
  <si>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</si>
  <si>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</si>
  <si>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</si>
  <si>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</si>
  <si>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</si>
  <si>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</si>
  <si>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</si>
  <si>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</si>
  <si>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</si>
  <si>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</si>
  <si>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</si>
  <si>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</si>
  <si>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</si>
  <si>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</si>
  <si>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</si>
  <si>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</si>
  <si>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</si>
  <si>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</si>
  <si>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</si>
  <si>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</si>
  <si>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</si>
  <si>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</si>
  <si>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</si>
  <si>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</si>
  <si>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</si>
  <si>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</si>
  <si>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</si>
  <si>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</si>
  <si>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</si>
  <si>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</si>
  <si>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</si>
  <si>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</si>
  <si>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</si>
  <si>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</si>
  <si>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</si>
  <si>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</si>
  <si>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</si>
  <si>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</si>
  <si>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</si>
  <si>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</si>
  <si>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</si>
  <si>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</si>
  <si>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</si>
  <si>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</si>
  <si>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</si>
  <si>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</si>
  <si>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</si>
  <si>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</si>
  <si>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</si>
  <si>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</si>
  <si>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</si>
  <si>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</si>
  <si>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</si>
  <si>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</si>
  <si>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</si>
  <si>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</si>
  <si>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</si>
  <si>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</si>
  <si>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</si>
  <si>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</si>
  <si>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</si>
  <si>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</si>
  <si>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</si>
  <si>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</si>
  <si>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</si>
  <si>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</si>
  <si>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</si>
  <si>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</si>
  <si>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</si>
  <si>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</si>
  <si>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</si>
  <si>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</si>
  <si>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</si>
  <si>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</si>
  <si>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</si>
  <si>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</si>
  <si>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</si>
  <si>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</si>
  <si>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</si>
  <si>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</si>
  <si>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</si>
  <si>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</si>
  <si>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</si>
  <si>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</si>
  <si>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</si>
  <si>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</si>
  <si>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</si>
  <si>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</si>
  <si>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</si>
  <si>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</si>
  <si>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</si>
  <si>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</si>
  <si>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</si>
  <si>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</si>
  <si>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</si>
  <si>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</si>
  <si>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</si>
  <si>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</si>
  <si>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</si>
  <si>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</si>
  <si>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</si>
  <si>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</si>
  <si>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</si>
  <si>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</si>
  <si>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</si>
  <si>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</si>
  <si>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</si>
  <si>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</si>
  <si>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</si>
  <si>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</si>
  <si>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</si>
  <si>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</si>
  <si>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</si>
  <si>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</si>
  <si>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</si>
  <si>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</si>
  <si>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</si>
  <si>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</si>
  <si>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</si>
  <si>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</si>
  <si>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</si>
  <si>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</si>
  <si>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</si>
  <si>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</si>
  <si>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</si>
  <si>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</si>
  <si>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</si>
  <si>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</si>
  <si>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</si>
  <si>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</si>
  <si>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</si>
  <si>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</si>
  <si>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</si>
  <si>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</si>
  <si>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</si>
  <si>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</si>
  <si>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</si>
  <si>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</si>
  <si>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</si>
  <si>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</si>
  <si>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</si>
  <si>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</si>
  <si>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</si>
  <si>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</si>
  <si>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</si>
  <si>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</si>
  <si>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</si>
  <si>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</si>
  <si>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</si>
  <si>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</si>
  <si>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</si>
  <si>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</si>
  <si>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</si>
  <si>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</si>
  <si>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</si>
  <si>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</si>
  <si>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</si>
  <si>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</si>
  <si>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</si>
  <si>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</si>
  <si>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</si>
  <si>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</si>
  <si>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</si>
  <si>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</si>
  <si>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</si>
  <si>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</si>
  <si>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</si>
  <si>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</si>
  <si>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</si>
  <si>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</si>
  <si>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</si>
  <si>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</si>
  <si>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</si>
  <si>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</si>
  <si>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</si>
  <si>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</si>
  <si>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</si>
  <si>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</si>
  <si>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</si>
  <si>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</si>
  <si>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</si>
  <si>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</si>
  <si>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</si>
  <si>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</si>
  <si>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</si>
  <si>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</si>
  <si>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</si>
  <si>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</si>
  <si>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</si>
  <si>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</si>
  <si>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</si>
  <si>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</si>
  <si>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</si>
  <si>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</si>
  <si>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</si>
  <si>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</si>
  <si>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</si>
  <si>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</si>
  <si>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</si>
  <si>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</si>
  <si>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</si>
  <si>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</si>
  <si>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</si>
  <si>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</si>
  <si>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</si>
  <si>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</si>
  <si>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</si>
  <si>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</si>
  <si>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</si>
  <si>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</si>
  <si>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</si>
  <si>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</si>
  <si>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</si>
  <si>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</si>
  <si>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</si>
  <si>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</si>
  <si>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</si>
  <si>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</si>
  <si>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</si>
  <si>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</si>
  <si>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</si>
  <si>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</si>
  <si>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</si>
  <si>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</si>
  <si>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</si>
  <si>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</si>
  <si>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</si>
  <si>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</si>
  <si>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</si>
  <si>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</si>
  <si>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</si>
  <si>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</si>
  <si>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</si>
  <si>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</si>
  <si>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</si>
  <si>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</si>
  <si>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</si>
  <si>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</si>
  <si>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</si>
  <si>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</si>
  <si>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</si>
  <si>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</si>
  <si>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</si>
  <si>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</si>
  <si>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</si>
  <si>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</si>
  <si>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</si>
  <si>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</si>
  <si>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</si>
  <si>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</si>
  <si>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</si>
  <si>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</si>
  <si>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</si>
  <si>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</si>
  <si>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</si>
  <si>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</si>
  <si>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</si>
  <si>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</si>
  <si>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</si>
  <si>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</si>
  <si>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</si>
  <si>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</si>
  <si>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</si>
  <si>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</si>
  <si>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</si>
  <si>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</si>
  <si>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</si>
  <si>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</si>
  <si>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</si>
  <si>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</si>
  <si>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</si>
  <si>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</si>
  <si>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</si>
  <si>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</si>
  <si>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</si>
  <si>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</si>
  <si>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</si>
  <si>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</si>
  <si>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</si>
  <si>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</si>
  <si>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</si>
  <si>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</si>
  <si>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</si>
  <si>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</si>
  <si>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</si>
  <si>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</si>
  <si>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</si>
  <si>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</si>
  <si>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</si>
  <si>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</si>
  <si>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</si>
  <si>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</si>
  <si>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</si>
  <si>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</si>
  <si>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</si>
  <si>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</si>
  <si>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</si>
  <si>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</si>
  <si>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</si>
  <si>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</si>
  <si>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</si>
  <si>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</si>
  <si>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</si>
  <si>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</si>
  <si>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</si>
  <si>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</si>
  <si>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</si>
  <si>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</si>
  <si>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</si>
  <si>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</si>
  <si>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</si>
  <si>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</si>
  <si>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</si>
  <si>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</si>
  <si>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</si>
  <si>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</si>
  <si>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</si>
  <si>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</si>
  <si>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</si>
  <si>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</si>
  <si>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</si>
  <si>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</si>
  <si>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</si>
  <si>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</si>
  <si>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</si>
  <si>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</si>
  <si>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</si>
  <si>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</si>
  <si>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</si>
  <si>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</si>
  <si>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</si>
  <si>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</si>
  <si>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</si>
  <si>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</si>
  <si>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</si>
  <si>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</si>
  <si>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</si>
  <si>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</si>
  <si>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</si>
  <si>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</si>
  <si>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</si>
  <si>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</si>
  <si>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</si>
  <si>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</si>
  <si>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</si>
  <si>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</si>
  <si>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</si>
  <si>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</si>
  <si>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</si>
  <si>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</si>
  <si>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</si>
  <si>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</si>
  <si>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</si>
  <si>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</si>
  <si>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</si>
  <si>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</si>
  <si>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</si>
  <si>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</si>
  <si>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</si>
  <si>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</si>
  <si>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</si>
  <si>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</si>
  <si>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</si>
  <si>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</si>
  <si>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</si>
  <si>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</si>
  <si>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</si>
  <si>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</si>
  <si>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</si>
  <si>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</si>
  <si>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</si>
  <si>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</si>
  <si>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</si>
  <si>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</si>
  <si>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</si>
  <si>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</si>
  <si>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</si>
  <si>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</si>
  <si>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</si>
  <si>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</si>
  <si>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</si>
  <si>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</si>
  <si>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</si>
  <si>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</si>
  <si>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</si>
  <si>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</si>
  <si>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</si>
  <si>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</si>
  <si>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</si>
  <si>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</si>
  <si>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</si>
  <si>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</si>
  <si>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</si>
  <si>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</si>
  <si>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</si>
  <si>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</si>
  <si>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</si>
  <si>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</si>
  <si>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</si>
  <si>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</si>
  <si>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</si>
  <si>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</si>
  <si>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</si>
  <si>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</si>
  <si>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</si>
  <si>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</si>
  <si>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</si>
  <si>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</si>
  <si>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</si>
  <si>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</si>
  <si>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</si>
  <si>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</si>
  <si>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</si>
  <si>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</si>
  <si>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</si>
  <si>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</si>
  <si>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</si>
  <si>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</si>
  <si>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</si>
  <si>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</si>
  <si>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</si>
  <si>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</si>
  <si>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</si>
  <si>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</si>
  <si>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</si>
  <si>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</si>
  <si>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</si>
  <si>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</si>
  <si>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</si>
  <si>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</si>
  <si>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</si>
  <si>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</si>
  <si>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</si>
  <si>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</si>
  <si>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</si>
  <si>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</si>
  <si>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</si>
  <si>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</si>
  <si>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</si>
  <si>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</si>
  <si>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</si>
  <si>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</si>
  <si>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</si>
  <si>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</si>
  <si>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</si>
  <si>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</si>
  <si>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</si>
  <si>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</si>
  <si>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</si>
  <si>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</si>
  <si>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</si>
  <si>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</si>
  <si>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</si>
  <si>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</si>
  <si>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</si>
  <si>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</si>
  <si>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</si>
  <si>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</si>
  <si>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</si>
  <si>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</si>
  <si>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</si>
  <si>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</si>
  <si>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</si>
  <si>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</si>
  <si>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</si>
  <si>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</si>
  <si>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</si>
  <si>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</si>
  <si>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</si>
  <si>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</si>
  <si>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</si>
  <si>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</si>
  <si>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</si>
  <si>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</si>
  <si>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</si>
  <si>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</si>
  <si>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</si>
  <si>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</si>
  <si>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</si>
  <si>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</si>
  <si>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</si>
  <si>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</si>
  <si>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</si>
  <si>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</si>
  <si>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</si>
  <si>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</si>
  <si>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</si>
  <si>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</si>
  <si>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</si>
  <si>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</si>
  <si>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</si>
  <si>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</si>
  <si>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</si>
  <si>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</si>
  <si>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</si>
  <si>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</si>
  <si>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</si>
  <si>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</si>
  <si>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</si>
  <si>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</si>
  <si>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</si>
  <si>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</si>
  <si>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</si>
  <si>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</si>
  <si>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</si>
  <si>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</si>
  <si>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</si>
  <si>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</si>
  <si>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</si>
  <si>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</si>
  <si>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</si>
  <si>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</si>
  <si>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</si>
  <si>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</si>
  <si>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</si>
  <si>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</si>
  <si>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</si>
  <si>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</si>
  <si>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</si>
  <si>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</si>
  <si>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</si>
  <si>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</si>
  <si>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</si>
  <si>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</si>
  <si>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</si>
  <si>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</si>
  <si>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</si>
  <si>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</si>
  <si>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</si>
  <si>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</si>
  <si>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</si>
  <si>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</si>
  <si>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</si>
  <si>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</si>
  <si>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</si>
  <si>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</si>
  <si>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</si>
  <si>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</si>
  <si>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</si>
  <si>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</si>
  <si>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</si>
  <si>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</si>
  <si>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</si>
  <si>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</si>
  <si>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</si>
  <si>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</si>
  <si>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</si>
  <si>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</si>
  <si>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</si>
  <si>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</si>
  <si>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</si>
  <si>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</si>
  <si>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</si>
  <si>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</si>
  <si>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</si>
  <si>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</si>
  <si>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</si>
  <si>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</si>
  <si>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</si>
  <si>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</si>
  <si>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</si>
  <si>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</si>
  <si>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</si>
  <si>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</si>
  <si>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</si>
  <si>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</si>
  <si>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</si>
  <si>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</si>
  <si>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</si>
  <si>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</si>
  <si>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</si>
  <si>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</si>
  <si>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</si>
  <si>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</si>
  <si>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</si>
  <si>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</si>
  <si>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</si>
  <si>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</si>
  <si>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</si>
  <si>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</si>
  <si>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</si>
  <si>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</si>
  <si>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</si>
  <si>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</si>
  <si>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</si>
  <si>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</si>
  <si>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</si>
  <si>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</si>
  <si>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</si>
  <si>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</si>
  <si>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</si>
  <si>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</si>
  <si>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</si>
  <si>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</si>
  <si>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</si>
  <si>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</si>
  <si>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</si>
  <si>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</si>
  <si>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</si>
  <si>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</si>
  <si>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</si>
  <si>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</si>
  <si>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</si>
  <si>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</si>
  <si>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</si>
  <si>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</si>
  <si>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</si>
  <si>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</si>
  <si>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</si>
  <si>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</si>
  <si>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</si>
  <si>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</si>
  <si>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</si>
  <si>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</si>
  <si>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</si>
  <si>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</si>
  <si>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</si>
  <si>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</si>
  <si>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</si>
  <si>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</si>
  <si>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</si>
  <si>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</si>
  <si>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</si>
  <si>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</si>
  <si>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</si>
  <si>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</si>
  <si>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</si>
  <si>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</si>
  <si>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</si>
  <si>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</si>
  <si>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</si>
  <si>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</si>
  <si>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</si>
  <si>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</si>
  <si>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</si>
  <si>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</si>
  <si>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</si>
  <si>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</si>
  <si>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</si>
  <si>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</si>
  <si>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</si>
  <si>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</si>
  <si>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</si>
  <si>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</si>
  <si>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</si>
  <si>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</si>
  <si>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</si>
  <si>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</si>
  <si>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</si>
  <si>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</si>
  <si>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</si>
  <si>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</si>
  <si>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</si>
  <si>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</si>
  <si>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</si>
  <si>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</si>
  <si>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</si>
  <si>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</si>
  <si>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</si>
  <si>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</si>
  <si>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</si>
  <si>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</si>
  <si>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</si>
  <si>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</si>
  <si>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</si>
  <si>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</si>
  <si>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</si>
  <si>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</si>
  <si>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</si>
  <si>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</si>
  <si>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</si>
  <si>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</si>
  <si>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</si>
  <si>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</si>
  <si>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</si>
  <si>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</si>
  <si>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</si>
  <si>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</si>
  <si>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</si>
  <si>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</si>
  <si>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</si>
  <si>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</si>
  <si>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</si>
  <si>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</si>
  <si>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</si>
  <si>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</si>
  <si>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</si>
  <si>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</si>
  <si>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</si>
  <si>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</si>
  <si>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</si>
  <si>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</si>
  <si>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</si>
  <si>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</si>
  <si>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</si>
  <si>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</si>
  <si>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</si>
  <si>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</si>
  <si>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</si>
  <si>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</si>
  <si>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</si>
  <si>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</si>
  <si>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</si>
  <si>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</si>
  <si>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</si>
  <si>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</si>
  <si>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</si>
  <si>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</si>
  <si>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</si>
  <si>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</si>
  <si>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</si>
  <si>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</si>
  <si>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</si>
  <si>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</si>
  <si>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</si>
  <si>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</si>
  <si>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</si>
  <si>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</si>
  <si>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</si>
  <si>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</si>
  <si>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</si>
  <si>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</si>
  <si>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</si>
  <si>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</si>
  <si>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</si>
  <si>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</si>
  <si>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</si>
  <si>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</si>
  <si>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</si>
  <si>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</si>
  <si>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</si>
  <si>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</si>
  <si>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</si>
  <si>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</si>
  <si>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</si>
  <si>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</si>
  <si>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</si>
  <si>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</si>
  <si>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</si>
  <si>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</si>
  <si>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</si>
  <si>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</si>
  <si>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</si>
  <si>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</si>
  <si>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</si>
  <si>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</si>
  <si>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</si>
  <si>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</si>
  <si>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</si>
  <si>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</si>
  <si>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</si>
  <si>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</si>
  <si>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</si>
  <si>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</si>
  <si>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</si>
  <si>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</si>
  <si>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</si>
  <si>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</si>
  <si>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</si>
  <si>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</si>
  <si>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</si>
  <si>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</si>
  <si>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</si>
  <si>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</si>
  <si>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</si>
  <si>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</si>
  <si>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</si>
  <si>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</si>
  <si>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</si>
  <si>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</si>
  <si>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</si>
  <si>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</si>
  <si>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</si>
  <si>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</si>
  <si>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</si>
  <si>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</si>
  <si>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</si>
  <si>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</si>
  <si>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</si>
  <si>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</si>
  <si>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</si>
  <si>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</si>
  <si>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</si>
  <si>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</si>
  <si>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</si>
  <si>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</si>
  <si>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</si>
  <si>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</si>
  <si>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</si>
  <si>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</si>
  <si>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</si>
  <si>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</si>
  <si>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</si>
  <si>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</si>
  <si>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</si>
  <si>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</si>
  <si>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</si>
  <si>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</si>
  <si>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</si>
  <si>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</si>
  <si>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</si>
  <si>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</si>
  <si>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</si>
  <si>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</si>
  <si>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</si>
  <si>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</si>
  <si>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</si>
  <si>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</si>
  <si>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</si>
  <si>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</si>
  <si>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</si>
  <si>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</si>
  <si>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</si>
  <si>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</si>
  <si>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</si>
  <si>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</si>
  <si>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</si>
  <si>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</si>
  <si>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</si>
  <si>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</si>
  <si>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</si>
  <si>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</si>
  <si>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</si>
  <si>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</si>
  <si>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</si>
  <si>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</si>
  <si>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</si>
  <si>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</si>
  <si>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</si>
  <si>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</si>
  <si>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</si>
  <si>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</si>
  <si>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</si>
  <si>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</si>
  <si>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</si>
  <si>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</si>
  <si>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</si>
  <si>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</si>
  <si>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</si>
  <si>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</si>
  <si>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</si>
  <si>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</si>
  <si>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</si>
  <si>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</si>
  <si>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</si>
  <si>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</si>
  <si>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</si>
  <si>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</si>
  <si>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</si>
  <si>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</si>
  <si>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</si>
  <si>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</si>
  <si>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</si>
  <si>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</si>
  <si>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</si>
  <si>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</si>
  <si>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</si>
  <si>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</si>
  <si>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</si>
  <si>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</si>
  <si>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</si>
  <si>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</si>
  <si>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</si>
  <si>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</si>
  <si>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</si>
  <si>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</si>
  <si>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</si>
  <si>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</si>
  <si>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</si>
  <si>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</si>
  <si>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</si>
  <si>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</si>
  <si>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</si>
  <si>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</si>
  <si>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</si>
  <si>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</si>
  <si>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</si>
  <si>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</si>
  <si>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</si>
  <si>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</si>
  <si>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</si>
  <si>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</si>
  <si>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</si>
  <si>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</si>
  <si>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</si>
  <si>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</si>
  <si>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</si>
  <si>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</si>
  <si>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</si>
  <si>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</si>
  <si>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</si>
  <si>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</si>
  <si>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</si>
  <si>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</si>
  <si>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</si>
  <si>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</si>
  <si>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</si>
  <si>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</si>
  <si>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</si>
  <si>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</si>
  <si>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</si>
  <si>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</si>
  <si>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</si>
  <si>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</si>
  <si>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</si>
  <si>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</si>
  <si>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</si>
  <si>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</si>
  <si>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</si>
  <si>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</si>
  <si>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</si>
  <si>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</si>
  <si>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</si>
  <si>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</si>
  <si>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</si>
  <si>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</si>
  <si>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</si>
  <si>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</si>
  <si>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</si>
  <si>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</si>
  <si>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</si>
  <si>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</si>
  <si>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</si>
  <si>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</si>
  <si>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</si>
  <si>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</si>
  <si>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</si>
  <si>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</si>
  <si>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</si>
  <si>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</si>
  <si>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</si>
  <si>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</si>
  <si>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</si>
  <si>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</si>
  <si>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</si>
  <si>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</si>
  <si>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</si>
  <si>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</si>
  <si>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</si>
  <si>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</si>
  <si>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</si>
  <si>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</si>
  <si>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</si>
  <si>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</si>
  <si>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</si>
  <si>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</si>
  <si>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</si>
  <si>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</si>
  <si>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</si>
  <si>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</si>
  <si>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</si>
  <si>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</si>
  <si>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</si>
  <si>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</si>
  <si>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</si>
  <si>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</si>
  <si>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</si>
  <si>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</si>
  <si>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</si>
  <si>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</si>
  <si>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</si>
  <si>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</si>
  <si>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</si>
  <si>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</si>
  <si>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</si>
  <si>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</si>
  <si>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</si>
  <si>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</si>
  <si>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</si>
  <si>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</si>
  <si>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</si>
  <si>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</si>
  <si>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</si>
  <si>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</si>
  <si>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</si>
  <si>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</si>
  <si>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</si>
  <si>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</si>
  <si>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</si>
  <si>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</si>
  <si>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</si>
  <si>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</si>
  <si>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</si>
  <si>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</si>
  <si>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</si>
  <si>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</si>
  <si>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</si>
  <si>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</si>
  <si>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</si>
  <si>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</si>
  <si>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</si>
  <si>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</si>
  <si>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</si>
  <si>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</si>
  <si>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</si>
  <si>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</si>
  <si>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</si>
  <si>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</si>
  <si>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</si>
  <si>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</si>
  <si>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</si>
  <si>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</si>
  <si>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</si>
  <si>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</si>
  <si>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</si>
  <si>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</si>
  <si>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</si>
  <si>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</si>
  <si>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</si>
  <si>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</si>
  <si>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</si>
  <si>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</si>
  <si>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</si>
  <si>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</si>
  <si>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</si>
  <si>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</si>
  <si>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</si>
  <si>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</si>
  <si>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</si>
  <si>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</si>
  <si>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</si>
  <si>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</si>
  <si>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</si>
  <si>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</si>
  <si>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</si>
  <si>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</si>
  <si>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</si>
  <si>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</si>
  <si>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</si>
  <si>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</si>
  <si>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</si>
  <si>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</si>
  <si>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</si>
  <si>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</si>
  <si>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</si>
  <si>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</si>
  <si>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</si>
  <si>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</si>
  <si>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</si>
  <si>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</si>
  <si>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</si>
  <si>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</si>
  <si>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</si>
  <si>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</si>
  <si>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</si>
  <si>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</si>
  <si>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</si>
  <si>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</si>
  <si>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</si>
  <si>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</si>
  <si>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</si>
  <si>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</si>
  <si>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</si>
  <si>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</si>
  <si>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</si>
  <si>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</si>
  <si>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</si>
  <si>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</si>
  <si>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</si>
  <si>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</si>
  <si>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</si>
  <si>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</si>
  <si>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</si>
  <si>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</si>
  <si>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</si>
  <si>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</si>
  <si>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</si>
  <si>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</si>
  <si>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</si>
  <si>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</si>
  <si>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</si>
  <si>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</si>
  <si>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</si>
  <si>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</si>
  <si>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</si>
  <si>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</si>
  <si>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</si>
  <si>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</si>
  <si>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</si>
  <si>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</si>
  <si>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</si>
  <si>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</si>
  <si>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</si>
  <si>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</si>
  <si>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</si>
  <si>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</si>
  <si>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</si>
  <si>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</si>
  <si>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</si>
  <si>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</si>
  <si>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</si>
  <si>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</si>
  <si>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</si>
  <si>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</si>
  <si>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</si>
  <si>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</si>
  <si>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</si>
  <si>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</si>
  <si>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</si>
  <si>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</si>
  <si>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</si>
  <si>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</si>
  <si>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</si>
  <si>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</si>
  <si>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</si>
  <si>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</si>
  <si>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</si>
  <si>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</si>
  <si>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</si>
  <si>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</si>
  <si>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</si>
  <si>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</si>
  <si>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</si>
  <si>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</si>
  <si>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</si>
  <si>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</si>
  <si>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</si>
  <si>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</si>
  <si>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</si>
  <si>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</si>
  <si>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</si>
  <si>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</si>
  <si>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</si>
  <si>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</si>
  <si>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</si>
  <si>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</si>
  <si>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</si>
  <si>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</si>
  <si>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</si>
  <si>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</si>
  <si>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</si>
  <si>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</si>
  <si>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</si>
  <si>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</si>
  <si>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</si>
  <si>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</si>
  <si>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</si>
  <si>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</si>
  <si>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</si>
  <si>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</si>
  <si>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</si>
  <si>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</si>
  <si>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</si>
  <si>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</si>
  <si>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</si>
  <si>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</si>
  <si>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</si>
  <si>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</si>
  <si>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</si>
  <si>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</si>
  <si>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</si>
  <si>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</si>
  <si>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</si>
  <si>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</si>
  <si>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</si>
  <si>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</si>
  <si>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</si>
  <si>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</si>
  <si>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</si>
  <si>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</si>
  <si>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</si>
  <si>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</si>
  <si>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</si>
  <si>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</si>
  <si>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</si>
  <si>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</si>
  <si>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</si>
  <si>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</si>
  <si>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</si>
  <si>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</si>
  <si>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</si>
  <si>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</si>
  <si>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</si>
  <si>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</si>
  <si>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</si>
  <si>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</si>
  <si>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</si>
  <si>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</si>
  <si>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</si>
  <si>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</si>
  <si>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</si>
  <si>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</si>
  <si>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</si>
  <si>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</si>
  <si>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</si>
  <si>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</si>
  <si>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</si>
  <si>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</si>
  <si>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</si>
  <si>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</si>
  <si>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</si>
  <si>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</si>
  <si>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</si>
  <si>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</si>
  <si>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</si>
  <si>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</si>
  <si>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</si>
  <si>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</si>
  <si>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</si>
  <si>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</si>
  <si>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</si>
  <si>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</si>
  <si>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</si>
  <si>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</si>
  <si>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</si>
  <si>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</si>
  <si>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</si>
  <si>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</si>
  <si>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</si>
  <si>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</si>
  <si>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</si>
  <si>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</si>
  <si>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</si>
  <si>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</si>
  <si>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</si>
  <si>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</si>
  <si>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</si>
  <si>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</si>
  <si>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</si>
  <si>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</si>
  <si>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</si>
  <si>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</si>
  <si>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</si>
  <si>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</si>
  <si>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</si>
  <si>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</si>
  <si>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</si>
  <si>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</si>
  <si>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</si>
  <si>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</si>
  <si>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</si>
  <si>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</si>
  <si>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</si>
  <si>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</si>
  <si>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</si>
  <si>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</si>
  <si>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</si>
  <si>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</si>
  <si>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</si>
  <si>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</si>
  <si>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</si>
  <si>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</si>
  <si>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</si>
  <si>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</si>
  <si>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</si>
  <si>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</si>
  <si>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</si>
  <si>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</si>
  <si>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</si>
  <si>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</si>
  <si>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</si>
  <si>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</si>
  <si>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</si>
  <si>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</si>
  <si>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</si>
  <si>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</si>
  <si>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</si>
  <si>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</si>
  <si>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</si>
  <si>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</si>
  <si>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</si>
  <si>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</si>
  <si>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</si>
  <si>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</si>
  <si>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</si>
  <si>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</si>
  <si>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</si>
  <si>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</si>
  <si>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</si>
  <si>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</si>
  <si>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</si>
  <si>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</si>
  <si>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</si>
  <si>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</si>
  <si>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</si>
  <si>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</si>
  <si>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</si>
  <si>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</si>
  <si>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</si>
  <si>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</si>
  <si>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</si>
  <si>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</si>
  <si>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</si>
  <si>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</si>
  <si>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</si>
  <si>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</si>
  <si>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</si>
  <si>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</si>
  <si>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</si>
  <si>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</si>
  <si>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</si>
  <si>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</si>
  <si>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</si>
  <si>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</si>
  <si>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</si>
  <si>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</si>
  <si>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</si>
  <si>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</si>
  <si>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</si>
  <si>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</si>
  <si>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</si>
  <si>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</si>
  <si>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</si>
  <si>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</si>
  <si>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</si>
  <si>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</si>
  <si>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</si>
  <si>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</si>
  <si>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</si>
  <si>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</si>
  <si>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</si>
  <si>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</si>
  <si>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</si>
  <si>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</si>
  <si>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</si>
  <si>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</si>
  <si>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</si>
  <si>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</si>
  <si>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</si>
  <si>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</si>
  <si>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</si>
  <si>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</si>
  <si>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</si>
  <si>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</si>
  <si>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</si>
  <si>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</si>
  <si>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</si>
  <si>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</si>
  <si>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</si>
  <si>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</si>
  <si>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</si>
  <si>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</si>
  <si>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</si>
  <si>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</si>
  <si>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</si>
  <si>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</si>
  <si>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</si>
  <si>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</si>
  <si>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</si>
  <si>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</si>
  <si>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</si>
  <si>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</si>
  <si>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</si>
  <si>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</si>
  <si>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</si>
  <si>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</si>
  <si>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</si>
  <si>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</si>
  <si>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</si>
  <si>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</si>
  <si>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</si>
  <si>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</si>
  <si>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</si>
  <si>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</si>
  <si>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</si>
  <si>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</si>
  <si>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</si>
  <si>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</si>
  <si>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</si>
  <si>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</si>
  <si>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</si>
  <si>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</si>
  <si>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</si>
  <si>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</si>
  <si>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</si>
  <si>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</si>
  <si>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</si>
  <si>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</si>
  <si>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</si>
  <si>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</si>
  <si>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</si>
  <si>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</si>
  <si>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</si>
  <si>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</si>
  <si>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</si>
  <si>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</si>
  <si>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</si>
  <si>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</si>
  <si>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</si>
  <si>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</si>
  <si>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</si>
  <si>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</si>
  <si>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</si>
  <si>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</si>
  <si>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</si>
  <si>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</si>
  <si>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</si>
  <si>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</si>
  <si>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</si>
  <si>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</si>
  <si>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</si>
  <si>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</si>
  <si>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</si>
  <si>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</si>
  <si>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</si>
  <si>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</si>
  <si>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</si>
  <si>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</si>
  <si>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</si>
  <si>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</si>
  <si>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</si>
  <si>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</si>
  <si>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</si>
  <si>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</si>
  <si>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</si>
  <si>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</si>
  <si>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</si>
  <si>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</si>
  <si>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</si>
  <si>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</si>
  <si>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</si>
  <si>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</si>
  <si>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</si>
  <si>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</si>
  <si>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</si>
  <si>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</si>
  <si>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</si>
  <si>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</si>
  <si>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</si>
  <si>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</si>
  <si>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</si>
  <si>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</si>
  <si>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</si>
  <si>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</si>
  <si>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</si>
  <si>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</si>
  <si>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</si>
  <si>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</si>
  <si>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</si>
  <si>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</si>
  <si>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</si>
  <si>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</si>
  <si>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</si>
  <si>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</si>
  <si>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</si>
  <si>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</si>
  <si>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</si>
  <si>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</si>
  <si>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</si>
  <si>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</si>
  <si>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</si>
  <si>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</si>
  <si>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</si>
  <si>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</si>
  <si>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</si>
  <si>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</si>
  <si>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</si>
  <si>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</si>
  <si>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</si>
  <si>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</si>
  <si>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</si>
  <si>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</si>
  <si>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</si>
  <si>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</si>
  <si>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</si>
  <si>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</si>
  <si>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</si>
  <si>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</si>
  <si>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</si>
  <si>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</si>
  <si>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</si>
  <si>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</si>
  <si>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</si>
  <si>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</si>
  <si>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</si>
  <si>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</si>
  <si>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</si>
  <si>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</si>
  <si>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</si>
  <si>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</si>
  <si>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</si>
  <si>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</si>
  <si>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</si>
  <si>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</si>
  <si>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</si>
  <si>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</si>
  <si>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</si>
  <si>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</si>
  <si>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</si>
  <si>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</si>
  <si>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</si>
  <si>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</si>
  <si>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</si>
  <si>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</si>
  <si>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</si>
  <si>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</si>
  <si>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</si>
  <si>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</si>
  <si>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</si>
  <si>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</si>
  <si>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</si>
  <si>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</si>
  <si>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</si>
  <si>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</si>
  <si>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</si>
  <si>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</si>
  <si>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</si>
  <si>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</si>
  <si>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</si>
  <si>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</si>
  <si>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</si>
  <si>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</si>
  <si>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</si>
  <si>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</si>
  <si>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</si>
  <si>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</si>
  <si>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</si>
  <si>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</si>
  <si>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</si>
  <si>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</si>
  <si>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</si>
  <si>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</si>
  <si>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</si>
  <si>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</si>
  <si>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</si>
  <si>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</si>
  <si>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</si>
  <si>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</si>
  <si>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</si>
  <si>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</si>
  <si>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</si>
  <si>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</si>
  <si>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</si>
  <si>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</si>
  <si>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</si>
  <si>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</si>
  <si>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</si>
  <si>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</si>
  <si>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</si>
  <si>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</si>
  <si>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</si>
  <si>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</si>
  <si>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</si>
  <si>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</si>
  <si>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</si>
  <si>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</si>
  <si>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</si>
  <si>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</si>
  <si>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</si>
  <si>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</si>
  <si>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</si>
  <si>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</si>
  <si>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</si>
  <si>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</si>
  <si>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</si>
  <si>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</si>
  <si>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</si>
  <si>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</si>
  <si>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</si>
  <si>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</si>
  <si>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</si>
  <si>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</si>
  <si>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</si>
  <si>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</si>
  <si>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</si>
  <si>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</si>
  <si>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</si>
  <si>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</si>
  <si>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</si>
  <si>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</si>
  <si>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</si>
  <si>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</si>
  <si>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</si>
  <si>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</si>
  <si>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</si>
  <si>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</si>
  <si>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</si>
  <si>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</si>
  <si>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</si>
  <si>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</si>
  <si>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</si>
  <si>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</si>
  <si>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</si>
  <si>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</si>
  <si>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</si>
  <si>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</si>
  <si>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</si>
  <si>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</si>
  <si>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</si>
  <si>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</si>
  <si>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</si>
  <si>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</si>
  <si>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</si>
  <si>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</si>
  <si>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</si>
  <si>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</si>
  <si>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</si>
  <si>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</si>
  <si>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</si>
  <si>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</si>
  <si>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</si>
  <si>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</si>
  <si>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</si>
  <si>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</si>
  <si>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</si>
  <si>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</si>
  <si>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</si>
  <si>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</si>
  <si>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</si>
  <si>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</si>
  <si>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</si>
  <si>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</si>
  <si>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</si>
  <si>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</si>
  <si>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</si>
  <si>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</si>
  <si>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</si>
  <si>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</si>
  <si>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</si>
  <si>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</si>
  <si>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</si>
  <si>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</si>
  <si>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</si>
  <si>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</si>
  <si>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</si>
  <si>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</si>
  <si>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</si>
  <si>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</si>
  <si>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</si>
  <si>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</si>
  <si>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</si>
  <si>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</si>
  <si>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</si>
  <si>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</si>
  <si>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</si>
  <si>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</si>
  <si>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</si>
  <si>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</si>
  <si>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</si>
  <si>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</si>
  <si>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</si>
  <si>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</si>
  <si>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</si>
  <si>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</si>
  <si>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</si>
  <si>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</si>
  <si>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</si>
  <si>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</si>
  <si>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</si>
  <si>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</si>
  <si>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</si>
  <si>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</si>
  <si>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</si>
  <si>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</si>
  <si>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</si>
  <si>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</si>
  <si>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</si>
  <si>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</si>
  <si>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</si>
  <si>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</si>
  <si>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</si>
  <si>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</si>
  <si>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</si>
  <si>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</si>
  <si>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</si>
  <si>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</si>
  <si>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</si>
  <si>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</si>
  <si>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</si>
  <si>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</si>
  <si>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</si>
  <si>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</si>
  <si>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</si>
  <si>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</si>
  <si>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</si>
  <si>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</si>
  <si>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</si>
  <si>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</si>
  <si>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</si>
  <si>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</si>
  <si>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</si>
  <si>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</si>
  <si>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</si>
  <si>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</si>
  <si>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</si>
  <si>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</si>
  <si>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</si>
  <si>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</si>
  <si>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</si>
  <si>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</si>
  <si>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</si>
  <si>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</si>
  <si>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</si>
  <si>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</si>
  <si>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</si>
  <si>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</si>
  <si>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</si>
  <si>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</si>
  <si>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</si>
  <si>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</si>
  <si>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</si>
  <si>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</si>
  <si>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</si>
  <si>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</si>
  <si>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</si>
  <si>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</si>
  <si>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</si>
  <si>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</si>
  <si>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</si>
  <si>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</si>
  <si>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</si>
  <si>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</si>
  <si>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</si>
  <si>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</si>
  <si>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</si>
  <si>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</si>
  <si>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</si>
  <si>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</si>
  <si>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</si>
  <si>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</si>
  <si>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</si>
  <si>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</si>
  <si>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</si>
  <si>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</si>
  <si>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</si>
  <si>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</si>
  <si>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</si>
  <si>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</si>
  <si>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</si>
  <si>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</si>
  <si>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</si>
  <si>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</si>
  <si>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</si>
  <si>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</si>
  <si>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</si>
  <si>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</si>
  <si>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</si>
  <si>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</si>
  <si>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</si>
  <si>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</si>
  <si>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</si>
  <si>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</si>
  <si>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</si>
  <si>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</si>
  <si>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</si>
  <si>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</si>
  <si>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</si>
  <si>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</si>
  <si>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</si>
  <si>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</si>
  <si>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</si>
  <si>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</si>
  <si>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</si>
  <si>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</si>
  <si>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</si>
  <si>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</si>
  <si>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</si>
  <si>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</si>
  <si>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</si>
  <si>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</si>
  <si>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</si>
  <si>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</si>
  <si>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</si>
  <si>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</si>
  <si>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</si>
  <si>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</si>
  <si>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</si>
  <si>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</si>
  <si>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</si>
  <si>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</si>
  <si>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</si>
  <si>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</si>
  <si>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</si>
  <si>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</si>
  <si>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</si>
  <si>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</si>
  <si>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</si>
  <si>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</si>
  <si>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</si>
  <si>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</si>
  <si>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</si>
  <si>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</si>
  <si>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</si>
  <si>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</si>
  <si>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</si>
  <si>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</si>
  <si>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</si>
  <si>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</si>
  <si>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</si>
  <si>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</si>
  <si>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</si>
  <si>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</si>
  <si>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</si>
  <si>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</si>
  <si>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</si>
  <si>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</si>
  <si>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</si>
  <si>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</si>
  <si>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</si>
  <si>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</si>
  <si>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</si>
  <si>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</si>
  <si>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</si>
  <si>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</si>
  <si>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</si>
  <si>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</si>
  <si>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</si>
  <si>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</si>
  <si>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</si>
  <si>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</si>
  <si>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</si>
  <si>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</si>
  <si>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</si>
  <si>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</si>
  <si>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</si>
  <si>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</si>
  <si>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</si>
  <si>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</si>
  <si>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</si>
  <si>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</si>
  <si>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</si>
  <si>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</si>
  <si>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</si>
  <si>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</si>
  <si>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</si>
  <si>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</si>
  <si>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</si>
  <si>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</si>
  <si>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</si>
  <si>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</si>
  <si>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</si>
  <si>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</si>
  <si>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</si>
  <si>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</si>
  <si>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</si>
  <si>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</si>
  <si>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</si>
  <si>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</si>
  <si>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</si>
  <si>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</si>
  <si>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</si>
  <si>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</si>
  <si>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</si>
  <si>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</si>
  <si>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</si>
  <si>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</si>
  <si>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</si>
  <si>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</si>
  <si>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</si>
  <si>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</si>
  <si>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</si>
  <si>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</si>
  <si>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</si>
  <si>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</si>
  <si>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</si>
  <si>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</si>
  <si>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</si>
  <si>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</si>
  <si>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</si>
  <si>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</si>
  <si>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</si>
  <si>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</si>
  <si>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</si>
  <si>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</si>
  <si>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</si>
  <si>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</si>
  <si>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</si>
  <si>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</si>
  <si>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</si>
  <si>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</si>
  <si>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</si>
  <si>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</si>
  <si>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</si>
  <si>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</si>
  <si>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</si>
  <si>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</si>
  <si>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</si>
  <si>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</si>
  <si>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</si>
  <si>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</si>
  <si>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</si>
  <si>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</si>
  <si>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</si>
  <si>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</si>
  <si>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</si>
  <si>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</si>
  <si>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</si>
  <si>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</si>
  <si>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</si>
  <si>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</si>
  <si>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</si>
  <si>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</si>
  <si>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</si>
  <si>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</si>
  <si>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</si>
  <si>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</si>
  <si>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</si>
  <si>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</si>
  <si>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</si>
  <si>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</si>
  <si>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</si>
  <si>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</si>
  <si>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</si>
  <si>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</si>
  <si>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</si>
  <si>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</si>
  <si>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</si>
  <si>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</si>
  <si>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</si>
  <si>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</si>
  <si>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</si>
  <si>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</si>
  <si>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</si>
  <si>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</si>
  <si>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</si>
  <si>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</si>
  <si>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</si>
  <si>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</si>
  <si>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</si>
  <si>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</si>
  <si>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</si>
  <si>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</si>
  <si>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</si>
  <si>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</si>
  <si>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</si>
  <si>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</si>
  <si>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</si>
  <si>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</si>
  <si>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</si>
  <si>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</si>
  <si>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</si>
  <si>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</si>
  <si>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</si>
  <si>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</si>
  <si>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</si>
  <si>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</si>
  <si>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</si>
  <si>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</si>
  <si>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</si>
  <si>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</si>
  <si>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</si>
  <si>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</si>
  <si>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</si>
  <si>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</si>
  <si>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</si>
  <si>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</si>
  <si>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</si>
  <si>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</si>
  <si>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</si>
  <si>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</si>
  <si>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</si>
  <si>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</si>
  <si>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</si>
  <si>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</si>
  <si>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</si>
  <si>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</si>
  <si>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</si>
  <si>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</si>
  <si>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</si>
  <si>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</si>
  <si>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</si>
  <si>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</si>
  <si>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</si>
  <si>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</si>
  <si>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</si>
  <si>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</si>
  <si>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</si>
  <si>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</si>
  <si>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</si>
  <si>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</si>
  <si>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</si>
  <si>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</si>
  <si>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</si>
  <si>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</si>
  <si>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</si>
  <si>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</si>
  <si>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</si>
  <si>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</si>
  <si>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</si>
  <si>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</si>
  <si>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</si>
  <si>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</si>
  <si>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</si>
  <si>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</si>
  <si>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</si>
  <si>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</si>
  <si>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</si>
  <si>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</si>
  <si>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</si>
  <si>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</si>
  <si>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</si>
  <si>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</si>
  <si>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</si>
  <si>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</si>
  <si>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</si>
  <si>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</si>
  <si>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</si>
  <si>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</si>
  <si>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</si>
  <si>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</si>
  <si>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</si>
  <si>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</si>
  <si>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</si>
  <si>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</si>
  <si>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</si>
  <si>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</si>
  <si>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</si>
  <si>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</si>
  <si>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</si>
  <si>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</si>
  <si>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</si>
  <si>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</si>
  <si>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</si>
  <si>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</si>
  <si>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</si>
  <si>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</si>
  <si>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</si>
  <si>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</si>
  <si>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</si>
  <si>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</si>
  <si>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</si>
  <si>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</si>
  <si>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</si>
  <si>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</si>
  <si>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</si>
  <si>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</si>
  <si>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</si>
  <si>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</si>
  <si>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</si>
  <si>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</si>
  <si>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</si>
  <si>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</si>
  <si>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</si>
  <si>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</si>
  <si>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</si>
  <si>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</si>
  <si>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</si>
  <si>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</si>
  <si>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</si>
  <si>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</si>
  <si>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</si>
  <si>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</si>
  <si>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</si>
  <si>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</si>
  <si>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</si>
  <si>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</si>
  <si>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</si>
  <si>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</si>
  <si>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</si>
  <si>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</si>
  <si>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</si>
  <si>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</si>
  <si>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</si>
  <si>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</si>
  <si>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</si>
  <si>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</si>
  <si>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</si>
  <si>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</si>
  <si>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</si>
  <si>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</si>
  <si>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</si>
  <si>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</si>
  <si>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</si>
  <si>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</si>
  <si>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</si>
  <si>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</si>
  <si>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</si>
  <si>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</si>
  <si>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</si>
  <si>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</si>
  <si>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</si>
  <si>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</si>
  <si>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</si>
  <si>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</si>
  <si>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</si>
  <si>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</si>
  <si>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</si>
  <si>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</si>
  <si>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</si>
  <si>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</si>
  <si>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</si>
  <si>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</si>
  <si>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</si>
  <si>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</si>
  <si>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</si>
  <si>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</si>
  <si>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</si>
  <si>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</si>
  <si>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</si>
  <si>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</si>
  <si>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</si>
  <si>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</si>
  <si>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</si>
  <si>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</si>
  <si>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</si>
  <si>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</si>
  <si>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</si>
  <si>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</si>
  <si>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</si>
  <si>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</si>
  <si>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</si>
  <si>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</si>
  <si>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</si>
  <si>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</si>
  <si>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</si>
  <si>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</si>
  <si>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</si>
  <si>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</si>
  <si>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</si>
  <si>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</si>
  <si>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</si>
  <si>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</si>
  <si>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</si>
  <si>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</si>
  <si>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</si>
  <si>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</si>
  <si>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</si>
  <si>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</si>
  <si>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</si>
  <si>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</si>
  <si>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</si>
  <si>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</si>
  <si>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</si>
  <si>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</si>
  <si>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</si>
  <si>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</si>
  <si>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</si>
  <si>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</si>
  <si>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</si>
  <si>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</si>
  <si>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</si>
  <si>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</si>
  <si>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</si>
  <si>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</si>
  <si>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</si>
  <si>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</si>
  <si>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</si>
  <si>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</si>
  <si>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</si>
  <si>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</si>
  <si>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</si>
  <si>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</si>
  <si>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</si>
  <si>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</si>
  <si>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</si>
  <si>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</si>
  <si>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</si>
  <si>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</si>
  <si>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</si>
  <si>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</si>
  <si>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</si>
  <si>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</si>
  <si>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</si>
  <si>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</si>
  <si>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</si>
  <si>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</si>
  <si>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</si>
  <si>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</si>
  <si>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</si>
  <si>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</si>
  <si>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</si>
  <si>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</si>
  <si>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</si>
  <si>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</si>
  <si>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</si>
  <si>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</si>
  <si>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</si>
  <si>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</si>
  <si>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</si>
  <si>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</si>
  <si>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</si>
  <si>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</si>
  <si>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</si>
  <si>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</si>
  <si>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</si>
  <si>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</si>
  <si>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</si>
  <si>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</si>
  <si>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</si>
  <si>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</si>
  <si>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</si>
  <si>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</si>
  <si>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</si>
  <si>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</si>
  <si>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</si>
  <si>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</si>
  <si>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</si>
  <si>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</si>
  <si>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</si>
  <si>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</si>
  <si>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</si>
  <si>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</si>
  <si>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</si>
  <si>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</si>
  <si>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</si>
  <si>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</si>
  <si>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</si>
  <si>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</si>
  <si>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</si>
  <si>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</si>
  <si>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</si>
  <si>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</si>
  <si>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</si>
  <si>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</si>
  <si>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</si>
  <si>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</si>
  <si>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</si>
  <si>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</si>
  <si>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</si>
  <si>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</si>
  <si>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</si>
  <si>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</si>
  <si>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</si>
  <si>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</si>
  <si>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</si>
  <si>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</si>
  <si>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</si>
  <si>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</si>
  <si>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</si>
  <si>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</si>
  <si>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</si>
  <si>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</si>
  <si>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</si>
  <si>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</si>
  <si>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</si>
  <si>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</si>
  <si>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</si>
  <si>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</si>
  <si>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</si>
  <si>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</si>
  <si>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</si>
  <si>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</si>
  <si>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</si>
  <si>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</si>
  <si>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</si>
  <si>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</si>
  <si>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</si>
  <si>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</si>
  <si>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</si>
  <si>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</si>
  <si>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</si>
  <si>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</si>
  <si>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</si>
  <si>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</si>
  <si>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</si>
  <si>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</si>
  <si>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</si>
  <si>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</si>
  <si>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</si>
  <si>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</si>
  <si>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</si>
  <si>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</si>
  <si>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</si>
  <si>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</si>
  <si>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</si>
  <si>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</si>
  <si>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</si>
  <si>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</si>
  <si>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</si>
  <si>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</si>
  <si>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</si>
  <si>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</si>
  <si>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</si>
  <si>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</si>
  <si>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</si>
  <si>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</si>
  <si>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</si>
  <si>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</si>
  <si>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</si>
  <si>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</si>
  <si>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</si>
  <si>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</si>
  <si>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</si>
  <si>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</si>
  <si>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</si>
  <si>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</si>
  <si>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</si>
  <si>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</si>
  <si>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</si>
  <si>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</si>
  <si>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</si>
  <si>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</si>
  <si>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</si>
  <si>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</si>
  <si>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</si>
  <si>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</si>
  <si>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</si>
  <si>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</si>
  <si>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</si>
  <si>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</si>
  <si>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</si>
  <si>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</si>
  <si>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</si>
  <si>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</si>
  <si>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</si>
  <si>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</si>
  <si>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</si>
  <si>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</si>
  <si>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</si>
  <si>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</si>
  <si>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</si>
  <si>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</si>
  <si>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</si>
  <si>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</si>
  <si>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</si>
  <si>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</si>
  <si>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</si>
  <si>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</si>
  <si>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</si>
  <si>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</si>
  <si>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</si>
  <si>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</si>
  <si>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</si>
  <si>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</si>
  <si>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</si>
  <si>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</si>
  <si>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</si>
  <si>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</si>
  <si>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</si>
  <si>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</si>
  <si>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</si>
  <si>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</si>
  <si>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</si>
  <si>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</si>
  <si>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</si>
  <si>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</si>
  <si>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</si>
  <si>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</si>
  <si>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</si>
  <si>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</si>
  <si>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</si>
  <si>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</si>
  <si>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</si>
  <si>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</si>
  <si>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</si>
  <si>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</si>
  <si>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</si>
  <si>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</si>
  <si>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</si>
  <si>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</si>
  <si>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</si>
  <si>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</si>
  <si>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</si>
  <si>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</si>
  <si>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</si>
  <si>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</si>
  <si>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</si>
  <si>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</si>
  <si>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</si>
  <si>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</si>
  <si>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</si>
  <si>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</si>
  <si>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</si>
  <si>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</si>
  <si>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</si>
  <si>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</si>
  <si>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</si>
  <si>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</si>
  <si>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</si>
  <si>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</si>
  <si>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</si>
  <si>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</si>
  <si>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</si>
  <si>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</si>
  <si>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</si>
  <si>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</si>
  <si>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</si>
  <si>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</si>
  <si>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</si>
  <si>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</si>
  <si>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</si>
  <si>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</si>
  <si>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</si>
  <si>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</si>
  <si>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</si>
  <si>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</si>
  <si>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</si>
  <si>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</si>
  <si>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</si>
  <si>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</si>
  <si>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</si>
  <si>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</si>
  <si>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</si>
  <si>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</si>
  <si>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</si>
  <si>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</si>
  <si>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</si>
  <si>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</si>
  <si>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</si>
  <si>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</si>
  <si>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</si>
  <si>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</si>
  <si>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</si>
  <si>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</si>
  <si>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</si>
  <si>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</si>
  <si>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</si>
  <si>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</si>
  <si>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</si>
  <si>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</si>
  <si>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</si>
  <si>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</si>
  <si>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</si>
  <si>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</si>
  <si>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</si>
  <si>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</si>
  <si>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</si>
  <si>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</si>
  <si>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</si>
  <si>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</si>
  <si>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</si>
  <si>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</si>
  <si>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</si>
  <si>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</si>
  <si>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</si>
  <si>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</si>
  <si>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</si>
  <si>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</si>
  <si>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</si>
  <si>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</si>
  <si>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</si>
  <si>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</si>
  <si>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</si>
  <si>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</si>
  <si>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</si>
  <si>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</si>
  <si>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</si>
  <si>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</si>
  <si>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</si>
  <si>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</si>
  <si>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</si>
  <si>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</si>
  <si>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</si>
  <si>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</si>
  <si>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</si>
  <si>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</si>
  <si>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</si>
  <si>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</si>
  <si>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</si>
  <si>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</si>
  <si>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</si>
  <si>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</si>
  <si>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</si>
  <si>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</si>
  <si>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</si>
  <si>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</si>
  <si>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</si>
  <si>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</si>
  <si>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</si>
  <si>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</si>
  <si>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</si>
  <si>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</si>
  <si>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</si>
  <si>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</si>
  <si>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</si>
  <si>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</si>
  <si>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</si>
  <si>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</si>
  <si>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</si>
  <si>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</si>
  <si>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</si>
  <si>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</si>
  <si>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</si>
  <si>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</si>
  <si>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</si>
  <si>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</si>
  <si>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</si>
  <si>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</si>
  <si>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</si>
  <si>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</si>
  <si>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</si>
  <si>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</si>
  <si>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</si>
  <si>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</si>
  <si>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</si>
  <si>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</si>
  <si>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</si>
  <si>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</si>
  <si>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</si>
  <si>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</si>
  <si>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</si>
  <si>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</si>
  <si>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</si>
  <si>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</si>
  <si>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</si>
  <si>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</si>
  <si>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</si>
  <si>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</si>
  <si>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</si>
  <si>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</si>
  <si>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</si>
  <si>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</si>
  <si>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</si>
  <si>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</si>
  <si>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</si>
  <si>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</si>
  <si>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</si>
  <si>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</si>
  <si>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</si>
  <si>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</si>
  <si>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</si>
  <si>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</si>
  <si>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</si>
  <si>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</si>
  <si>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</si>
  <si>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</si>
  <si>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</si>
  <si>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</si>
  <si>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</si>
  <si>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</si>
  <si>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</si>
  <si>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</si>
  <si>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</si>
  <si>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</si>
  <si>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</si>
  <si>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</si>
  <si>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</si>
  <si>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</si>
  <si>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</si>
  <si>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</si>
  <si>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</si>
  <si>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</si>
  <si>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</si>
  <si>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</si>
  <si>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</si>
  <si>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</si>
  <si>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</si>
  <si>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</si>
  <si>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</si>
  <si>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</si>
  <si>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</si>
  <si>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</si>
  <si>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</si>
  <si>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</si>
  <si>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</si>
  <si>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</si>
  <si>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</si>
  <si>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</si>
  <si>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</si>
  <si>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</si>
  <si>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</si>
  <si>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</si>
  <si>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</si>
  <si>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</si>
  <si>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</si>
  <si>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</si>
  <si>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</si>
  <si>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</si>
  <si>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</si>
  <si>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</si>
  <si>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</si>
  <si>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</si>
  <si>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</si>
  <si>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</si>
  <si>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</si>
  <si>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</si>
  <si>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</si>
  <si>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</si>
  <si>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</si>
  <si>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</si>
  <si>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</si>
  <si>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</si>
  <si>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</si>
  <si>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</si>
  <si>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</si>
  <si>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</si>
  <si>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</si>
  <si>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</si>
  <si>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</si>
  <si>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</si>
  <si>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</si>
  <si>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</si>
  <si>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</si>
  <si>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</si>
  <si>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</si>
  <si>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</si>
  <si>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</si>
  <si>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</si>
  <si>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</si>
  <si>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</si>
  <si>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</si>
  <si>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</si>
  <si>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</si>
  <si>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</si>
  <si>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</si>
  <si>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</si>
  <si>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</si>
  <si>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</si>
  <si>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</si>
  <si>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</si>
  <si>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</si>
  <si>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</si>
  <si>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</si>
  <si>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</si>
  <si>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</si>
  <si>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</si>
  <si>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</si>
  <si>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</si>
  <si>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</si>
  <si>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</si>
  <si>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</si>
  <si>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</si>
  <si>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</si>
  <si>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</si>
  <si>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</si>
  <si>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</si>
  <si>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</si>
  <si>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</si>
  <si>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</si>
  <si>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</si>
  <si>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</si>
  <si>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</si>
  <si>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</si>
  <si>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</si>
  <si>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</si>
  <si>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</si>
  <si>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</si>
  <si>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</si>
  <si>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</si>
  <si>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</si>
  <si>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</si>
  <si>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</si>
  <si>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</si>
  <si>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</si>
  <si>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</si>
  <si>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</si>
  <si>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</si>
  <si>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</si>
  <si>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</si>
  <si>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</si>
  <si>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</si>
  <si>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</si>
  <si>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</si>
  <si>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</si>
  <si>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</si>
  <si>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</si>
  <si>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</si>
  <si>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</si>
  <si>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</si>
  <si>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</si>
  <si>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</si>
  <si>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</si>
  <si>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</si>
  <si>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</si>
  <si>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</si>
  <si>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</si>
  <si>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</si>
  <si>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</si>
  <si>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</si>
  <si>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</si>
  <si>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</si>
  <si>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</si>
  <si>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</si>
  <si>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</si>
  <si>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</si>
  <si>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</si>
  <si>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</si>
  <si>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</si>
  <si>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</si>
  <si>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</si>
  <si>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</si>
  <si>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</si>
  <si>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</si>
  <si>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</si>
  <si>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</si>
  <si>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</si>
  <si>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</si>
  <si>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</si>
  <si>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</si>
  <si>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</si>
  <si>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</si>
  <si>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</si>
  <si>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</si>
  <si>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</si>
  <si>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</si>
  <si>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</si>
  <si>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</si>
  <si>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</si>
  <si>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</si>
  <si>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</si>
  <si>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</si>
  <si>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</si>
  <si>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</si>
  <si>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</si>
  <si>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</si>
  <si>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</si>
  <si>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</si>
  <si>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</si>
  <si>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</si>
  <si>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</si>
  <si>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</si>
  <si>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</si>
  <si>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</si>
  <si>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</si>
  <si>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</si>
  <si>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</si>
  <si>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</si>
  <si>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</si>
  <si>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</si>
  <si>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</si>
  <si>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</si>
  <si>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</si>
  <si>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</si>
  <si>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</si>
  <si>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</si>
  <si>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</si>
  <si>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</si>
  <si>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</si>
  <si>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</si>
  <si>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</si>
  <si>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</si>
  <si>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</si>
  <si>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</si>
  <si>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</si>
  <si>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</si>
  <si>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</si>
  <si>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</si>
  <si>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</si>
  <si>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</si>
  <si>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</si>
  <si>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</si>
  <si>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</si>
  <si>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</si>
  <si>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</si>
  <si>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</si>
  <si>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</si>
  <si>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</si>
  <si>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</si>
  <si>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</si>
  <si>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</si>
  <si>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</si>
  <si>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</si>
  <si>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</si>
  <si>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</si>
  <si>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</si>
  <si>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</si>
  <si>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</si>
  <si>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</si>
  <si>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</si>
  <si>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</si>
  <si>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</si>
  <si>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</si>
  <si>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</si>
  <si>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</si>
  <si>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</si>
  <si>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</si>
  <si>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</si>
  <si>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</si>
  <si>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</si>
  <si>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</si>
  <si>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</si>
  <si>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</si>
  <si>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</si>
  <si>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</si>
  <si>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</si>
  <si>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</si>
  <si>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</si>
  <si>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</si>
  <si>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</si>
  <si>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</si>
  <si>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</si>
  <si>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</si>
  <si>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</si>
  <si>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</si>
  <si>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</si>
  <si>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</si>
  <si>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</si>
  <si>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</si>
  <si>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</si>
  <si>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</si>
  <si>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</si>
  <si>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</si>
  <si>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</si>
  <si>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</si>
  <si>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</si>
  <si>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</si>
  <si>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</si>
  <si>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</si>
  <si>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</si>
  <si>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</si>
  <si>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</si>
  <si>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</si>
  <si>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</si>
  <si>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</si>
  <si>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</si>
  <si>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</si>
  <si>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</si>
  <si>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</si>
  <si>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</si>
  <si>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</si>
  <si>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</si>
  <si>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</si>
  <si>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</si>
  <si>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</si>
  <si>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</si>
  <si>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</si>
  <si>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</si>
  <si>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</si>
  <si>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</si>
  <si>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</si>
  <si>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</si>
  <si>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</si>
  <si>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</si>
  <si>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</si>
  <si>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</si>
  <si>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</si>
  <si>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</si>
  <si>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</si>
  <si>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</si>
  <si>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</si>
  <si>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</si>
  <si>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</si>
  <si>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</si>
  <si>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</si>
  <si>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</si>
  <si>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</si>
  <si>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</si>
  <si>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</si>
  <si>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</si>
  <si>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</si>
  <si>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</si>
  <si>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</si>
  <si>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</si>
  <si>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</si>
  <si>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</si>
  <si>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</si>
  <si>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</si>
  <si>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</si>
  <si>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</si>
  <si>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</si>
  <si>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</si>
  <si>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</si>
  <si>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</si>
  <si>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</si>
  <si>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</si>
  <si>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</si>
  <si>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</si>
  <si>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</si>
  <si>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</si>
  <si>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</si>
  <si>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</si>
  <si>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</si>
  <si>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</si>
  <si>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</si>
  <si>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</si>
  <si>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</si>
  <si>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</si>
  <si>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</si>
  <si>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</si>
  <si>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</si>
  <si>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</si>
  <si>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</si>
  <si>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</si>
  <si>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</si>
  <si>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</si>
  <si>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</si>
  <si>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</si>
  <si>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</si>
  <si>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</si>
  <si>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</si>
  <si>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</si>
  <si>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</si>
  <si>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</si>
  <si>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</si>
  <si>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</si>
  <si>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</si>
  <si>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</si>
  <si>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</si>
  <si>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</si>
  <si>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</si>
  <si>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</si>
  <si>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</si>
  <si>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</si>
  <si>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</si>
  <si>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</si>
  <si>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</si>
  <si>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</si>
  <si>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</si>
  <si>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</si>
  <si>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</si>
  <si>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</si>
  <si>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</si>
  <si>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</si>
  <si>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</si>
  <si>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</si>
  <si>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</si>
  <si>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</si>
  <si>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</si>
  <si>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</si>
  <si>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</si>
  <si>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</si>
  <si>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</si>
  <si>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</si>
  <si>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</si>
  <si>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</si>
  <si>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</si>
  <si>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</si>
  <si>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</si>
  <si>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</si>
  <si>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</si>
  <si>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</si>
  <si>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</si>
  <si>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</si>
  <si>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</si>
  <si>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</si>
  <si>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</si>
  <si>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</si>
  <si>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</si>
  <si>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</si>
  <si>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</si>
  <si>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</si>
  <si>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</si>
  <si>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</si>
  <si>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</si>
  <si>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</si>
  <si>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</si>
  <si>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</si>
  <si>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</si>
  <si>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</si>
  <si>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</si>
  <si>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</si>
  <si>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</si>
  <si>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</si>
  <si>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</si>
  <si>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</si>
  <si>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</si>
  <si>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</si>
  <si>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</si>
  <si>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</si>
  <si>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</si>
  <si>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</si>
  <si>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</si>
  <si>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</si>
  <si>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</si>
  <si>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</si>
  <si>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</si>
  <si>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</si>
  <si>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</si>
  <si>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</si>
  <si>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</si>
  <si>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</si>
  <si>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</si>
  <si>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</si>
  <si>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</si>
  <si>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</si>
  <si>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</si>
  <si>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</si>
  <si>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</si>
  <si>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</si>
  <si>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</si>
  <si>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</si>
  <si>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</si>
  <si>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</si>
  <si>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</si>
  <si>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</si>
  <si>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</si>
  <si>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</si>
  <si>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</si>
  <si>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</si>
  <si>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</si>
  <si>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</si>
  <si>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</si>
  <si>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</si>
  <si>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</si>
  <si>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</si>
  <si>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</si>
  <si>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</si>
  <si>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</si>
  <si>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</si>
  <si>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</si>
  <si>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</si>
  <si>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</si>
  <si>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</si>
  <si>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</si>
  <si>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</si>
  <si>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</si>
  <si>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</si>
  <si>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</si>
  <si>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</si>
  <si>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</si>
  <si>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</si>
  <si>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</si>
  <si>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</si>
  <si>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</si>
  <si>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</si>
  <si>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</si>
  <si>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</si>
  <si>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</si>
  <si>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</si>
  <si>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</si>
  <si>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</si>
  <si>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</si>
  <si>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</si>
  <si>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</si>
  <si>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</si>
  <si>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</si>
  <si>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</si>
  <si>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</si>
  <si>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</si>
  <si>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</si>
  <si>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</si>
  <si>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</si>
  <si>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</si>
  <si>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</si>
  <si>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</si>
  <si>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</si>
  <si>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</si>
  <si>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</si>
  <si>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</si>
  <si>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</si>
  <si>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</si>
  <si>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</si>
  <si>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</si>
  <si>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</si>
  <si>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</si>
  <si>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</si>
  <si>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</si>
  <si>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</si>
  <si>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</si>
  <si>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</si>
  <si>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</si>
  <si>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</si>
  <si>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</si>
  <si>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</si>
  <si>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</si>
  <si>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</si>
  <si>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</si>
  <si>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</si>
  <si>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</si>
  <si>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</si>
  <si>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</si>
  <si>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</si>
  <si>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</si>
  <si>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</si>
  <si>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</si>
  <si>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</si>
  <si>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</si>
  <si>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</si>
  <si>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</si>
  <si>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</si>
  <si>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</si>
  <si>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</si>
  <si>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</si>
  <si>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</si>
  <si>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</si>
  <si>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</si>
  <si>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</si>
  <si>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</si>
  <si>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</si>
  <si>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</si>
  <si>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</si>
  <si>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</si>
  <si>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</si>
  <si>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</si>
  <si>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</si>
  <si>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</si>
  <si>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</si>
  <si>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</si>
  <si>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</si>
  <si>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</si>
  <si>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</si>
  <si>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</si>
  <si>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</si>
  <si>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</si>
  <si>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</si>
  <si>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</si>
  <si>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</si>
  <si>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</si>
  <si>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</si>
  <si>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</si>
  <si>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</si>
  <si>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</si>
  <si>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</si>
  <si>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</si>
  <si>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</si>
  <si>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</si>
  <si>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</si>
  <si>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</si>
  <si>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</si>
  <si>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</si>
  <si>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</si>
  <si>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</si>
  <si>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</si>
  <si>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</si>
  <si>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</si>
  <si>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</si>
  <si>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</si>
  <si>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</si>
  <si>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</si>
  <si>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</si>
  <si>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</si>
  <si>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</si>
  <si>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</si>
  <si>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</si>
  <si>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</si>
  <si>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</si>
  <si>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</si>
  <si>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</si>
  <si>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</si>
  <si>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</si>
  <si>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</si>
  <si>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</si>
  <si>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</si>
  <si>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</si>
  <si>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</si>
  <si>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</si>
  <si>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</si>
  <si>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</si>
  <si>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</si>
  <si>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</si>
  <si>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</si>
  <si>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</si>
  <si>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</si>
  <si>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</si>
  <si>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</si>
  <si>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</si>
  <si>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</si>
  <si>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</si>
  <si>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</si>
  <si>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</si>
  <si>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</si>
  <si>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</si>
  <si>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</si>
  <si>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</si>
  <si>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</si>
  <si>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</si>
  <si>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</si>
  <si>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</si>
  <si>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</si>
  <si>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</si>
  <si>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</si>
  <si>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</si>
  <si>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</si>
  <si>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</si>
  <si>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</si>
  <si>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</si>
  <si>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</si>
  <si>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</si>
  <si>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</si>
  <si>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</si>
  <si>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</si>
  <si>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</si>
  <si>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</si>
  <si>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</si>
  <si>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</si>
  <si>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</si>
  <si>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</si>
  <si>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</si>
  <si>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</si>
  <si>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</si>
  <si>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</si>
  <si>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</si>
  <si>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</si>
  <si>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</si>
  <si>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</si>
  <si>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</si>
  <si>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</si>
  <si>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</si>
  <si>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</si>
  <si>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</si>
  <si>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</si>
  <si>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</si>
  <si>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</si>
  <si>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</si>
  <si>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</si>
  <si>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</si>
  <si>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</si>
  <si>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</si>
  <si>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</si>
  <si>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</si>
  <si>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</si>
  <si>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</si>
  <si>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</si>
  <si>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</si>
  <si>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</si>
  <si>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</si>
  <si>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</si>
  <si>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</si>
  <si>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</si>
  <si>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</si>
  <si>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</si>
  <si>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</si>
  <si>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</si>
  <si>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</si>
  <si>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</si>
  <si>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</si>
  <si>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</si>
  <si>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</si>
  <si>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</si>
  <si>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</si>
  <si>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</si>
  <si>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</si>
  <si>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</si>
  <si>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</si>
  <si>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</si>
  <si>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</si>
  <si>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</si>
  <si>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</si>
  <si>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</si>
  <si>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</si>
  <si>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</si>
  <si>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</si>
  <si>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</si>
  <si>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</si>
  <si>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</si>
  <si>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</si>
  <si>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</si>
  <si>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</si>
  <si>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</si>
  <si>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</si>
  <si>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</si>
  <si>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</si>
  <si>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</si>
  <si>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</si>
  <si>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</si>
  <si>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</si>
  <si>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</si>
  <si>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</si>
  <si>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</si>
  <si>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</si>
  <si>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</si>
  <si>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</si>
  <si>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</si>
  <si>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</si>
  <si>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</si>
  <si>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</si>
  <si>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</si>
  <si>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</si>
  <si>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</si>
  <si>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</si>
  <si>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</si>
  <si>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</si>
  <si>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</si>
  <si>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</si>
  <si>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</si>
  <si>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</si>
  <si>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</si>
  <si>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</si>
  <si>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</si>
  <si>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</si>
  <si>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</si>
  <si>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</si>
  <si>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</si>
  <si>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</si>
  <si>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</si>
  <si>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</si>
  <si>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</si>
  <si>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</si>
  <si>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</si>
  <si>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</si>
  <si>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</si>
  <si>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</si>
  <si>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</si>
  <si>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</si>
  <si>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</si>
  <si>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</si>
  <si>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</si>
  <si>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</si>
  <si>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</si>
  <si>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</si>
  <si>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</si>
  <si>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</si>
  <si>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</si>
  <si>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</si>
  <si>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</si>
  <si>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</si>
  <si>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</si>
  <si>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</si>
  <si>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</si>
  <si>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</si>
  <si>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</si>
  <si>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</si>
  <si>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</si>
  <si>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</si>
  <si>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</si>
  <si>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</si>
  <si>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</si>
  <si>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</si>
  <si>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</si>
  <si>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</si>
  <si>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</si>
  <si>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</si>
  <si>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</si>
  <si>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</si>
  <si>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</si>
  <si>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</si>
  <si>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</si>
  <si>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</si>
  <si>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</si>
  <si>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</si>
  <si>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</si>
  <si>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</si>
  <si>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</si>
  <si>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</si>
  <si>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</si>
  <si>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</si>
  <si>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</si>
  <si>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</si>
  <si>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</si>
  <si>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</si>
  <si>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</si>
  <si>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</si>
  <si>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</si>
  <si>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</si>
  <si>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</si>
  <si>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</si>
  <si>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</si>
  <si>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</si>
  <si>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</si>
  <si>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</si>
  <si>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</si>
  <si>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</si>
  <si>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</si>
  <si>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</si>
  <si>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</si>
  <si>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</si>
  <si>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</si>
  <si>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</si>
  <si>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</si>
  <si>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</si>
  <si>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</si>
  <si>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</si>
  <si>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</si>
  <si>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</si>
  <si>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</si>
  <si>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</si>
  <si>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</si>
  <si>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</si>
  <si>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</si>
  <si>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</si>
  <si>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</si>
  <si>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</si>
  <si>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</si>
  <si>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</si>
  <si>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</si>
  <si>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</si>
  <si>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</si>
  <si>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</si>
  <si>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</si>
  <si>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</si>
  <si>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</si>
  <si>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</si>
  <si>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</si>
  <si>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</si>
  <si>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</si>
  <si>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</si>
  <si>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</si>
  <si>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</si>
  <si>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</si>
  <si>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</si>
  <si>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</si>
  <si>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</si>
  <si>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</si>
  <si>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</si>
  <si>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</si>
  <si>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</si>
  <si>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</si>
  <si>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</si>
  <si>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</si>
  <si>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</si>
  <si>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</si>
  <si>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</si>
  <si>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</si>
  <si>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</si>
  <si>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</si>
  <si>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</si>
  <si>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</si>
  <si>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</si>
  <si>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</si>
  <si>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</si>
  <si>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</si>
  <si>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</si>
  <si>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</si>
  <si>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</si>
  <si>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</si>
  <si>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</si>
  <si>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</si>
  <si>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</si>
  <si>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</si>
  <si>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</si>
  <si>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</si>
  <si>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</si>
  <si>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</si>
  <si>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</si>
  <si>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</si>
  <si>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</si>
  <si>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</si>
  <si>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</si>
  <si>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</si>
  <si>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</si>
  <si>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</si>
  <si>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</si>
  <si>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</si>
  <si>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</si>
  <si>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</si>
  <si>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</si>
  <si>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</si>
  <si>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</si>
  <si>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</si>
  <si>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</si>
  <si>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</si>
  <si>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</si>
  <si>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</si>
  <si>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</si>
  <si>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</si>
  <si>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</si>
  <si>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</si>
  <si>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</si>
  <si>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</si>
  <si>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</si>
  <si>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</si>
  <si>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</si>
  <si>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</si>
  <si>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</si>
  <si>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</si>
  <si>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</si>
  <si>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</si>
  <si>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</si>
  <si>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</si>
  <si>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</si>
  <si>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</si>
  <si>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</si>
  <si>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</si>
  <si>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</si>
  <si>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</si>
  <si>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</si>
  <si>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</si>
  <si>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</si>
  <si>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</si>
  <si>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</si>
  <si>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</si>
  <si>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</si>
  <si>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</si>
  <si>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</si>
  <si>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</si>
  <si>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</si>
  <si>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</si>
  <si>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</si>
  <si>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</si>
  <si>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</si>
  <si>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</si>
  <si>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</si>
  <si>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</si>
  <si>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</si>
  <si>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</si>
  <si>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</si>
  <si>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</si>
  <si>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</si>
  <si>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</si>
  <si>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</si>
  <si>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</si>
  <si>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</si>
  <si>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</si>
  <si>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</si>
  <si>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</si>
  <si>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</si>
  <si>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</si>
  <si>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</si>
  <si>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</si>
  <si>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</si>
  <si>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</si>
  <si>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</si>
  <si>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</si>
  <si>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</si>
  <si>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</si>
  <si>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</si>
  <si>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</si>
  <si>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</si>
  <si>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</si>
  <si>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</si>
  <si>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</si>
  <si>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</si>
  <si>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</si>
  <si>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</si>
  <si>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</si>
  <si>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</si>
  <si>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</si>
  <si>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</si>
  <si>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</si>
  <si>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</si>
  <si>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</si>
  <si>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</si>
  <si>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</si>
  <si>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</si>
  <si>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</si>
  <si>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</si>
  <si>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</si>
  <si>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</si>
  <si>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</si>
  <si>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</si>
  <si>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</si>
  <si>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</si>
  <si>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</si>
  <si>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</si>
  <si>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</si>
  <si>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</si>
  <si>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</si>
  <si>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</si>
  <si>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</si>
  <si>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</si>
  <si>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</si>
  <si>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</si>
  <si>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</si>
  <si>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</si>
  <si>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</si>
  <si>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</si>
  <si>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</si>
  <si>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</si>
  <si>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</si>
  <si>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</si>
  <si>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</si>
  <si>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</si>
  <si>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</si>
  <si>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</si>
  <si>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</si>
  <si>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</si>
  <si>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</si>
  <si>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</si>
  <si>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</si>
  <si>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</si>
  <si>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</si>
  <si>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</si>
  <si>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</si>
  <si>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</si>
  <si>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</si>
  <si>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</si>
  <si>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</si>
  <si>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</si>
  <si>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</si>
  <si>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</si>
  <si>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</si>
  <si>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</si>
  <si>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</si>
  <si>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</si>
  <si>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</si>
  <si>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</si>
  <si>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</si>
  <si>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</si>
  <si>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</si>
  <si>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</si>
  <si>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</si>
  <si>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</si>
  <si>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</si>
  <si>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</si>
  <si>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</si>
  <si>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</si>
  <si>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</si>
  <si>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</si>
  <si>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</si>
  <si>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</si>
  <si>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</si>
  <si>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</si>
  <si>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</si>
  <si>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</si>
  <si>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</si>
  <si>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</si>
  <si>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</si>
  <si>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</si>
  <si>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</si>
  <si>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</si>
  <si>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</si>
  <si>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</si>
  <si>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</si>
  <si>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</si>
  <si>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</si>
  <si>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</si>
  <si>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</si>
  <si>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</si>
  <si>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</si>
  <si>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</si>
  <si>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</si>
  <si>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</si>
  <si>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</si>
  <si>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</si>
  <si>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</si>
  <si>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</si>
  <si>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</si>
  <si>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</si>
  <si>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</si>
  <si>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</si>
  <si>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</si>
  <si>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</si>
  <si>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</si>
  <si>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</si>
  <si>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</si>
  <si>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</si>
  <si>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</si>
  <si>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</si>
  <si>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</si>
  <si>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</si>
  <si>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</si>
  <si>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</si>
  <si>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</si>
  <si>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</si>
  <si>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</si>
  <si>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</si>
  <si>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</si>
  <si>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</si>
  <si>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</si>
  <si>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</si>
  <si>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</si>
  <si>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</si>
  <si>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</si>
  <si>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</si>
  <si>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</si>
  <si>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</si>
  <si>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</si>
  <si>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</si>
  <si>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</si>
  <si>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</si>
  <si>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</si>
  <si>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</si>
  <si>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</si>
  <si>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</si>
  <si>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</si>
  <si>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</si>
  <si>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</si>
  <si>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</si>
  <si>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</si>
  <si>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</si>
  <si>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</si>
  <si>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</si>
  <si>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</si>
  <si>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</si>
  <si>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</si>
  <si>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</si>
  <si>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</si>
  <si>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</si>
  <si>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</si>
  <si>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</si>
  <si>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</si>
  <si>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</si>
  <si>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</si>
  <si>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</si>
  <si>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</si>
  <si>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</si>
  <si>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</si>
  <si>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</si>
  <si>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</si>
  <si>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</si>
  <si>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</si>
  <si>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</si>
  <si>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</si>
  <si>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</si>
  <si>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</si>
  <si>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</si>
  <si>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</si>
  <si>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</si>
  <si>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</si>
  <si>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</si>
  <si>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</si>
  <si>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</si>
  <si>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</si>
  <si>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</si>
  <si>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</si>
  <si>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</si>
  <si>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</si>
  <si>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</si>
  <si>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</si>
  <si>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</si>
  <si>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</si>
  <si>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</si>
  <si>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</si>
  <si>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</si>
  <si>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</si>
  <si>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</si>
  <si>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</si>
  <si>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</si>
  <si>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</si>
  <si>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</si>
  <si>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</si>
  <si>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</si>
  <si>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</si>
  <si>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</si>
  <si>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</si>
  <si>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</si>
  <si>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</si>
  <si>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</si>
  <si>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</si>
  <si>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</si>
  <si>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</si>
  <si>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</si>
  <si>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</si>
  <si>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</si>
  <si>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</si>
  <si>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</si>
  <si>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</si>
  <si>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</si>
  <si>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</si>
  <si>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</si>
  <si>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</si>
  <si>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</si>
  <si>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</si>
  <si>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</si>
  <si>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</si>
  <si>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</si>
  <si>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</si>
  <si>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</si>
  <si>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</si>
  <si>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</si>
  <si>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</si>
  <si>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</si>
  <si>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</si>
  <si>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</si>
  <si>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</si>
  <si>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</si>
  <si>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</si>
  <si>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</si>
  <si>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</si>
  <si>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</si>
  <si>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</si>
  <si>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</si>
  <si>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</si>
  <si>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</si>
  <si>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</si>
  <si>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</si>
  <si>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</si>
  <si>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</si>
  <si>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</si>
  <si>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</si>
  <si>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</si>
  <si>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</si>
  <si>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</si>
  <si>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</si>
  <si>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</si>
  <si>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</si>
  <si>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</si>
  <si>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</si>
  <si>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</si>
  <si>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</si>
  <si>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</si>
  <si>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</si>
  <si>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</si>
  <si>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</si>
  <si>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</si>
  <si>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</si>
  <si>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</si>
  <si>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</si>
  <si>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</si>
  <si>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</si>
  <si>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</si>
  <si>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</si>
  <si>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</si>
  <si>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</si>
  <si>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</si>
  <si>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</si>
  <si>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</si>
  <si>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</si>
  <si>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</si>
  <si>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</si>
  <si>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</si>
  <si>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</si>
  <si>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</si>
  <si>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</si>
  <si>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</si>
  <si>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</si>
  <si>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</si>
  <si>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</si>
  <si>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</si>
  <si>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</si>
  <si>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</si>
  <si>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</si>
  <si>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</si>
  <si>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</si>
  <si>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</si>
  <si>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</si>
  <si>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</si>
  <si>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</si>
  <si>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</si>
  <si>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</si>
  <si>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</si>
  <si>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</si>
  <si>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</si>
  <si>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</si>
  <si>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</si>
  <si>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</si>
  <si>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</si>
  <si>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</si>
  <si>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</si>
  <si>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</si>
  <si>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</si>
  <si>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</si>
  <si>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</si>
  <si>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</si>
  <si>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</si>
  <si>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</si>
  <si>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</si>
  <si>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</si>
  <si>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</si>
  <si>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</si>
  <si>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</si>
  <si>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</si>
  <si>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</si>
  <si>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</si>
  <si>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</si>
  <si>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</si>
  <si>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</si>
  <si>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</si>
  <si>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</si>
  <si>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</si>
  <si>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</si>
  <si>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</si>
  <si>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</si>
  <si>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</si>
  <si>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</si>
  <si>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</si>
  <si>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</si>
  <si>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</si>
  <si>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</si>
  <si>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</si>
  <si>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</si>
  <si>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</si>
  <si>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</si>
  <si>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</si>
  <si>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</si>
  <si>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</si>
  <si>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</si>
  <si>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</si>
  <si>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</si>
  <si>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</si>
  <si>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</si>
  <si>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</si>
  <si>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</si>
  <si>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</si>
  <si>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</si>
  <si>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</si>
  <si>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</si>
  <si>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</si>
  <si>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</si>
  <si>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</si>
  <si>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</si>
  <si>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</si>
  <si>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</si>
  <si>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</si>
  <si>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</si>
  <si>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</si>
  <si>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</si>
  <si>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</si>
  <si>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</si>
  <si>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</si>
  <si>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</si>
  <si>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</si>
  <si>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</si>
  <si>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</si>
  <si>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</si>
  <si>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</si>
  <si>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</si>
  <si>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</si>
  <si>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</si>
  <si>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</si>
  <si>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</si>
  <si>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</si>
  <si>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</si>
  <si>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</si>
  <si>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</si>
  <si>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</si>
  <si>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</si>
  <si>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</si>
  <si>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</si>
  <si>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</si>
  <si>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</si>
  <si>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</si>
  <si>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</si>
  <si>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</si>
  <si>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</si>
  <si>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</si>
  <si>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</si>
  <si>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</si>
  <si>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</si>
  <si>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</si>
  <si>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</si>
  <si>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</si>
  <si>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</si>
  <si>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</si>
  <si>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</si>
  <si>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</si>
  <si>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</si>
  <si>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</si>
  <si>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</si>
  <si>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</si>
  <si>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</si>
  <si>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</si>
  <si>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</si>
  <si>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</si>
  <si>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</si>
  <si>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</si>
  <si>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</si>
  <si>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</si>
  <si>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</si>
  <si>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</si>
  <si>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</si>
  <si>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</si>
  <si>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</si>
  <si>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</si>
  <si>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</si>
  <si>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</si>
  <si>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</si>
  <si>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</si>
  <si>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</si>
  <si>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</si>
  <si>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</si>
  <si>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</si>
  <si>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</si>
  <si>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</si>
  <si>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</si>
  <si>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</si>
  <si>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</si>
  <si>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</si>
  <si>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</si>
  <si>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</si>
  <si>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</si>
  <si>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</si>
  <si>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</si>
  <si>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</si>
  <si>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</si>
  <si>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</si>
  <si>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</si>
  <si>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</si>
  <si>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</si>
  <si>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</si>
  <si>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</si>
  <si>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</si>
  <si>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</si>
  <si>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</si>
  <si>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</si>
  <si>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</si>
  <si>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</si>
  <si>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</si>
  <si>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</si>
  <si>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</si>
  <si>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</si>
  <si>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</si>
  <si>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</si>
  <si>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</si>
  <si>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</si>
  <si>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</si>
  <si>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</si>
  <si>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</si>
  <si>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</si>
  <si>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</si>
  <si>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</si>
  <si>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</si>
  <si>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</si>
  <si>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</si>
  <si>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</si>
  <si>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</si>
  <si>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</si>
  <si>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</si>
  <si>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</si>
  <si>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</si>
  <si>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</si>
  <si>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</si>
  <si>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</si>
  <si>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</si>
  <si>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</si>
  <si>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</si>
  <si>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</si>
  <si>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</si>
  <si>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</si>
  <si>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</si>
  <si>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</si>
  <si>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</si>
  <si>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</si>
  <si>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</si>
  <si>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</si>
  <si>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</si>
  <si>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</si>
  <si>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</si>
  <si>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</si>
  <si>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</si>
  <si>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</si>
  <si>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</si>
  <si>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</si>
  <si>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</si>
  <si>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</si>
  <si>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</si>
  <si>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</si>
  <si>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</si>
  <si>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</si>
  <si>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</si>
  <si>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</si>
  <si>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</si>
  <si>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</si>
  <si>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</si>
  <si>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</si>
  <si>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</si>
  <si>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</si>
  <si>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</si>
  <si>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</si>
  <si>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</si>
  <si>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</si>
  <si>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</si>
  <si>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</si>
  <si>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</si>
  <si>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</si>
  <si>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</si>
  <si>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</si>
  <si>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</si>
  <si>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</si>
  <si>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</si>
  <si>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</si>
  <si>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</si>
  <si>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</si>
  <si>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</si>
  <si>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</si>
  <si>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</si>
  <si>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</si>
  <si>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</si>
  <si>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</si>
  <si>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</si>
  <si>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</si>
  <si>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</si>
  <si>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</si>
  <si>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</si>
  <si>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</si>
  <si>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</si>
  <si>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</si>
  <si>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</si>
  <si>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</si>
  <si>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</si>
  <si>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</si>
  <si>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</si>
  <si>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</si>
  <si>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</si>
  <si>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</si>
  <si>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</si>
  <si>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</si>
  <si>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</si>
  <si>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</si>
  <si>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</si>
  <si>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</si>
  <si>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</si>
  <si>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</si>
  <si>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</si>
  <si>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</si>
  <si>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</si>
  <si>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</si>
  <si>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</si>
  <si>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</si>
  <si>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</si>
  <si>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</si>
  <si>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</si>
  <si>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</si>
  <si>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</si>
  <si>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</si>
  <si>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</si>
  <si>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</si>
  <si>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</si>
  <si>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</si>
  <si>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</si>
  <si>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</si>
  <si>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</si>
  <si>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</si>
  <si>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</si>
  <si>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</si>
  <si>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</si>
  <si>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</si>
  <si>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</si>
  <si>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</si>
  <si>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</si>
  <si>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</si>
  <si>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</si>
  <si>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</si>
  <si>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</si>
  <si>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</si>
  <si>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</si>
  <si>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</si>
  <si>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</si>
  <si>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</si>
  <si>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</si>
  <si>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</si>
  <si>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</si>
  <si>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</si>
  <si>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</si>
  <si>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</si>
  <si>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</si>
  <si>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</si>
  <si>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</si>
  <si>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</si>
  <si>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</si>
  <si>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</si>
  <si>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</si>
  <si>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</si>
  <si>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</si>
  <si>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</si>
  <si>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</si>
  <si>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</si>
  <si>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</si>
  <si>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</si>
  <si>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</si>
  <si>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</si>
  <si>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</si>
  <si>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</si>
  <si>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</si>
  <si>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</si>
  <si>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</si>
  <si>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</si>
  <si>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</si>
  <si>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</si>
  <si>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</si>
  <si>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</si>
  <si>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</si>
  <si>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</si>
  <si>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</si>
  <si>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</si>
  <si>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</si>
  <si>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</si>
  <si>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</si>
  <si>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</si>
  <si>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</si>
  <si>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</si>
  <si>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</si>
  <si>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</si>
  <si>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</si>
  <si>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</si>
  <si>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</si>
  <si>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</si>
  <si>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</si>
  <si>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</si>
  <si>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</si>
  <si>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</si>
  <si>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</si>
  <si>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</si>
  <si>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</si>
  <si>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</si>
  <si>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</si>
  <si>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</si>
  <si>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</si>
  <si>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</si>
  <si>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</si>
  <si>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</si>
  <si>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</si>
  <si>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</si>
  <si>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</si>
  <si>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</si>
  <si>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</si>
  <si>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</si>
  <si>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</si>
  <si>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</si>
  <si>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</si>
  <si>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</si>
  <si>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</si>
  <si>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</si>
  <si>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</si>
  <si>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</si>
  <si>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</si>
  <si>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</si>
  <si>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</si>
  <si>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</si>
  <si>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</si>
  <si>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</si>
  <si>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</si>
  <si>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</si>
  <si>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</si>
  <si>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</si>
  <si>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</si>
  <si>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</si>
  <si>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</si>
  <si>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</si>
  <si>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</si>
  <si>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</si>
  <si>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</si>
  <si>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</si>
  <si>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</si>
  <si>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</si>
  <si>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</si>
  <si>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</si>
  <si>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</si>
  <si>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</si>
  <si>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</si>
  <si>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</si>
  <si>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</si>
  <si>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</si>
  <si>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</si>
  <si>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</si>
  <si>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</si>
  <si>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</si>
  <si>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</si>
  <si>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</si>
  <si>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</si>
  <si>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</si>
  <si>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</si>
  <si>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</si>
  <si>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</si>
  <si>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</si>
  <si>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</si>
  <si>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</si>
  <si>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</si>
  <si>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</si>
  <si>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</si>
  <si>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</si>
  <si>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</si>
  <si>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</si>
  <si>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</si>
  <si>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</si>
  <si>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</si>
  <si>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</si>
  <si>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</si>
  <si>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</si>
  <si>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</si>
  <si>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</si>
  <si>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</si>
  <si>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</si>
  <si>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</si>
  <si>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</si>
  <si>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</si>
  <si>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</si>
  <si>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</si>
  <si>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</si>
  <si>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</si>
  <si>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</si>
  <si>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</si>
  <si>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</si>
  <si>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</si>
  <si>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</si>
  <si>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</si>
  <si>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</si>
  <si>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</si>
  <si>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</si>
  <si>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</si>
  <si>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</si>
  <si>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</si>
  <si>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</si>
  <si>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</si>
  <si>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</si>
  <si>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</si>
  <si>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</si>
  <si>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</si>
  <si>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</si>
  <si>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</si>
  <si>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</si>
  <si>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</si>
  <si>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</si>
  <si>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</si>
  <si>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</si>
  <si>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</si>
  <si>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</si>
  <si>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</si>
  <si>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</si>
  <si>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</si>
  <si>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</si>
  <si>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</si>
  <si>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</si>
  <si>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</si>
  <si>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</si>
  <si>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</si>
  <si>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</si>
  <si>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</si>
  <si>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</si>
  <si>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</si>
  <si>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</si>
  <si>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</si>
  <si>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</si>
  <si>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</si>
  <si>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</si>
  <si>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</si>
  <si>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</si>
  <si>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</si>
  <si>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</si>
  <si>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</si>
  <si>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</si>
  <si>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</si>
  <si>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</si>
  <si>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</si>
  <si>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</si>
  <si>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</si>
  <si>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</si>
  <si>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</si>
  <si>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</si>
  <si>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</si>
  <si>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</si>
  <si>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</si>
  <si>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</si>
  <si>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</si>
  <si>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</si>
  <si>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</si>
  <si>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</si>
  <si>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</si>
  <si>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</si>
  <si>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</si>
  <si>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</si>
  <si>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</si>
  <si>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</si>
  <si>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</si>
  <si>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</si>
  <si>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</si>
  <si>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</si>
  <si>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</si>
  <si>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</si>
  <si>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</si>
  <si>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</si>
  <si>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</si>
  <si>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</si>
  <si>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</si>
  <si>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</si>
  <si>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</si>
  <si>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</si>
  <si>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</si>
  <si>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</si>
  <si>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</si>
  <si>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</si>
  <si>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</si>
  <si>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</si>
  <si>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</si>
  <si>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</si>
  <si>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</si>
  <si>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</si>
  <si>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</si>
  <si>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</si>
  <si>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</si>
  <si>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</si>
  <si>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</si>
  <si>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</si>
  <si>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</si>
  <si>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</si>
  <si>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</si>
  <si>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</si>
  <si>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</si>
  <si>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</si>
  <si>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</si>
  <si>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</si>
  <si>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</si>
  <si>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</si>
  <si>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</si>
  <si>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</si>
  <si>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</si>
  <si>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</si>
  <si>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</si>
  <si>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</si>
  <si>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</si>
  <si>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</si>
  <si>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</si>
  <si>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</si>
  <si>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</si>
  <si>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</si>
  <si>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</si>
  <si>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</si>
  <si>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</si>
  <si>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</si>
  <si>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</si>
  <si>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</si>
  <si>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</si>
  <si>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</si>
  <si>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</si>
  <si>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</si>
  <si>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</si>
  <si>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</si>
  <si>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</si>
  <si>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</si>
  <si>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</si>
  <si>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</si>
  <si>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</si>
  <si>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</si>
  <si>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</si>
  <si>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</si>
  <si>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</si>
  <si>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</si>
  <si>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</si>
  <si>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</si>
  <si>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</si>
  <si>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</si>
  <si>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</si>
  <si>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</si>
  <si>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</si>
  <si>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</si>
  <si>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</si>
  <si>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</si>
  <si>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</si>
  <si>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</si>
  <si>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</si>
  <si>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</si>
  <si>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</si>
  <si>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</si>
  <si>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</si>
  <si>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</si>
  <si>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</si>
  <si>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</si>
  <si>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</si>
  <si>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</si>
  <si>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</si>
  <si>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</si>
  <si>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</si>
  <si>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</si>
  <si>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</si>
  <si>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</si>
  <si>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</si>
  <si>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</si>
  <si>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</si>
  <si>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</si>
  <si>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</si>
  <si>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</si>
  <si>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</si>
  <si>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</si>
  <si>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</si>
  <si>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</si>
  <si>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</si>
  <si>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</si>
  <si>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</si>
  <si>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</si>
  <si>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</si>
  <si>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</si>
  <si>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</si>
  <si>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</si>
  <si>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</si>
  <si>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</si>
  <si>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</si>
  <si>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</si>
  <si>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</si>
  <si>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</si>
  <si>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</si>
  <si>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</si>
  <si>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</si>
  <si>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</si>
  <si>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</si>
  <si>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</si>
  <si>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</si>
  <si>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</si>
  <si>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</si>
  <si>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</si>
  <si>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</si>
  <si>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</si>
  <si>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</si>
  <si>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</si>
  <si>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</si>
  <si>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</si>
  <si>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</si>
  <si>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</si>
  <si>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</si>
  <si>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</si>
  <si>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</si>
  <si>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</si>
  <si>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</si>
  <si>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</si>
  <si>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</si>
  <si>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</si>
  <si>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</si>
  <si>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</si>
  <si>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</si>
  <si>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</si>
  <si>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</si>
  <si>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</si>
  <si>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</si>
  <si>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</si>
  <si>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</si>
  <si>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</si>
  <si>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</si>
  <si>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</si>
  <si>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</si>
  <si>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</si>
  <si>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</si>
  <si>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</si>
  <si>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</si>
  <si>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</si>
  <si>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</si>
  <si>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</si>
  <si>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</si>
  <si>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</si>
  <si>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</si>
  <si>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</si>
  <si>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</si>
  <si>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</si>
  <si>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</si>
  <si>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</si>
  <si>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</si>
  <si>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</si>
  <si>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</si>
  <si>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</si>
  <si>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</si>
  <si>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</si>
  <si>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</si>
  <si>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</si>
  <si>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</si>
  <si>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</si>
  <si>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</si>
  <si>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</si>
  <si>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</si>
  <si>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</si>
  <si>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</si>
  <si>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</si>
  <si>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</si>
  <si>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</si>
  <si>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</si>
  <si>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</si>
  <si>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</si>
  <si>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</si>
  <si>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</si>
  <si>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</si>
  <si>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</si>
  <si>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</si>
  <si>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</si>
  <si>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</si>
  <si>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</si>
  <si>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</si>
  <si>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</si>
  <si>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</si>
  <si>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</si>
  <si>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</si>
  <si>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</si>
  <si>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</si>
  <si>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</si>
  <si>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</si>
  <si>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</si>
  <si>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</si>
  <si>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</si>
  <si>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</si>
  <si>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</si>
  <si>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</si>
  <si>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</si>
  <si>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</si>
  <si>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</si>
  <si>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</si>
  <si>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</si>
  <si>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</si>
  <si>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</si>
  <si>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</si>
  <si>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</si>
  <si>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</si>
  <si>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</si>
  <si>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</si>
  <si>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</si>
  <si>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</si>
  <si>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</si>
  <si>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</si>
  <si>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</si>
  <si>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</si>
  <si>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</si>
  <si>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</si>
  <si>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</si>
  <si>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</si>
  <si>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</si>
  <si>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</si>
  <si>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</si>
  <si>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</si>
  <si>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</si>
  <si>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</si>
  <si>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</si>
  <si>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</si>
  <si>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</si>
  <si>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</si>
  <si>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</si>
  <si>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</si>
  <si>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</si>
  <si>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</si>
  <si>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</si>
  <si>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</si>
  <si>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</si>
  <si>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</si>
  <si>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</si>
  <si>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</si>
  <si>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</si>
  <si>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</si>
  <si>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</si>
  <si>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</si>
  <si>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</si>
  <si>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</si>
  <si>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</si>
  <si>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</si>
  <si>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</si>
  <si>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</si>
  <si>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</si>
  <si>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</si>
  <si>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</si>
  <si>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</si>
  <si>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</si>
  <si>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</si>
  <si>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</si>
  <si>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</si>
  <si>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</si>
  <si>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</si>
  <si>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</si>
  <si>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</si>
  <si>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</si>
  <si>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</si>
  <si>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</si>
  <si>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</si>
  <si>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</si>
  <si>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</si>
  <si>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</si>
  <si>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</si>
  <si>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</si>
  <si>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</si>
  <si>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</si>
  <si>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</si>
  <si>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</si>
  <si>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</si>
  <si>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</si>
  <si>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</si>
  <si>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</si>
  <si>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</si>
  <si>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</si>
  <si>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</si>
  <si>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</si>
  <si>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</si>
  <si>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</si>
  <si>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</si>
  <si>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</si>
  <si>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</si>
  <si>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</si>
  <si>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</si>
  <si>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</si>
  <si>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</si>
  <si>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</si>
  <si>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</si>
  <si>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</si>
  <si>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</si>
  <si>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</si>
  <si>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</si>
  <si>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</si>
  <si>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</si>
  <si>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</si>
  <si>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</si>
  <si>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</si>
  <si>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</si>
  <si>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</si>
  <si>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</si>
  <si>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</si>
  <si>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</si>
  <si>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</si>
  <si>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</si>
  <si>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</si>
  <si>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</si>
  <si>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</si>
  <si>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</si>
  <si>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</si>
  <si>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</si>
  <si>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</si>
  <si>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</si>
  <si>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</si>
  <si>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</si>
  <si>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</si>
  <si>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</si>
  <si>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</si>
  <si>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</si>
  <si>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</si>
  <si>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</si>
  <si>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</si>
  <si>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</si>
  <si>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</si>
  <si>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</si>
  <si>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</si>
  <si>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</si>
  <si>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</si>
  <si>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</si>
  <si>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</si>
  <si>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</si>
  <si>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</si>
  <si>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</si>
  <si>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</si>
  <si>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</si>
  <si>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</si>
  <si>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</si>
  <si>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</si>
  <si>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</si>
  <si>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</si>
  <si>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</si>
  <si>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</si>
  <si>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</si>
  <si>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</si>
  <si>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</si>
  <si>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</si>
  <si>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</si>
  <si>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</si>
  <si>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</si>
  <si>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</si>
  <si>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</si>
  <si>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</si>
  <si>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</si>
  <si>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</si>
  <si>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</si>
  <si>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</si>
  <si>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</si>
  <si>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</si>
  <si>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</si>
  <si>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</si>
  <si>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</si>
  <si>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</si>
  <si>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</si>
  <si>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</si>
  <si>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</si>
  <si>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</si>
  <si>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</si>
  <si>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</si>
  <si>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</si>
  <si>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</si>
  <si>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</si>
  <si>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</si>
  <si>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</si>
  <si>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</si>
  <si>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</si>
  <si>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</si>
  <si>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</si>
  <si>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</si>
  <si>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</si>
  <si>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</si>
  <si>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</si>
  <si>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</si>
  <si>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</si>
  <si>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</si>
  <si>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</si>
  <si>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</si>
  <si>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</si>
  <si>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</si>
  <si>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</si>
  <si>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</si>
  <si>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</si>
  <si>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</si>
  <si>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</si>
  <si>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</si>
  <si>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</si>
  <si>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</si>
  <si>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</si>
  <si>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</si>
  <si>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</si>
  <si>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</si>
  <si>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</si>
  <si>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</si>
  <si>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</si>
  <si>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</si>
  <si>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</si>
  <si>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</si>
  <si>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</si>
  <si>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</si>
  <si>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</si>
  <si>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</si>
  <si>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</si>
  <si>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</si>
  <si>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</si>
  <si>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</si>
  <si>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</si>
  <si>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</si>
  <si>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</si>
  <si>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</si>
  <si>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</si>
  <si>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</si>
  <si>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</si>
  <si>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</si>
  <si>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</si>
  <si>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</si>
  <si>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</si>
  <si>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</si>
  <si>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</si>
  <si>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</si>
  <si>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</si>
  <si>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</si>
  <si>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</si>
  <si>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</si>
  <si>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</si>
  <si>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</si>
  <si>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</si>
  <si>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</si>
  <si>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</si>
  <si>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</si>
  <si>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</si>
  <si>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</si>
  <si>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</si>
  <si>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</si>
  <si>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</si>
  <si>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</si>
  <si>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</si>
  <si>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</si>
  <si>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</si>
  <si>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</si>
  <si>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</si>
  <si>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</si>
  <si>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</si>
  <si>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</si>
  <si>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</si>
  <si>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</si>
  <si>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</si>
  <si>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</si>
  <si>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</si>
  <si>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</si>
  <si>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</si>
  <si>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</si>
  <si>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</si>
  <si>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</si>
  <si>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</si>
  <si>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</si>
  <si>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</si>
  <si>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</si>
  <si>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</si>
  <si>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</si>
  <si>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</si>
  <si>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</si>
  <si>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</si>
  <si>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</si>
  <si>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</si>
  <si>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</si>
  <si>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</si>
  <si>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</si>
  <si>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</si>
  <si>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</si>
  <si>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</si>
  <si>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</si>
  <si>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</si>
  <si>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</si>
  <si>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</si>
  <si>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</si>
  <si>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</si>
  <si>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</si>
  <si>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</si>
  <si>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</si>
  <si>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</si>
  <si>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</si>
  <si>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</si>
  <si>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</si>
  <si>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</si>
  <si>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</si>
  <si>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</si>
  <si>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</si>
  <si>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</si>
  <si>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</si>
  <si>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</si>
  <si>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</si>
  <si>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</si>
  <si>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</si>
  <si>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</si>
  <si>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</si>
  <si>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</si>
  <si>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</si>
  <si>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</si>
  <si>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</si>
  <si>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</si>
  <si>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</si>
  <si>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</si>
  <si>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</si>
  <si>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</si>
  <si>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</si>
  <si>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</si>
  <si>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</si>
  <si>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</si>
  <si>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</si>
  <si>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</si>
  <si>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</si>
  <si>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</si>
  <si>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</si>
  <si>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</si>
  <si>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</si>
  <si>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</si>
  <si>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</si>
  <si>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</si>
  <si>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</si>
  <si>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</si>
  <si>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</si>
  <si>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</si>
  <si>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</si>
  <si>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</si>
  <si>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</si>
  <si>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</si>
  <si>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</si>
  <si>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</si>
  <si>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</si>
  <si>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</si>
  <si>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</si>
  <si>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</si>
  <si>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</si>
  <si>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</si>
  <si>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</si>
  <si>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</si>
  <si>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</si>
  <si>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</si>
  <si>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</si>
  <si>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</si>
  <si>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</si>
  <si>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</si>
  <si>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</si>
  <si>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</si>
  <si>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</si>
  <si>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</si>
  <si>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</si>
  <si>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</si>
  <si>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</si>
  <si>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</si>
  <si>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</si>
  <si>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</si>
  <si>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</si>
  <si>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</si>
  <si>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</si>
  <si>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</si>
  <si>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</si>
  <si>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</si>
  <si>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</si>
  <si>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</si>
  <si>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</si>
  <si>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</si>
  <si>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</si>
  <si>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</si>
  <si>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</si>
  <si>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</si>
  <si>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</si>
  <si>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</si>
  <si>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</si>
  <si>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</si>
  <si>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</si>
  <si>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</si>
  <si>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</si>
  <si>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</si>
  <si>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</si>
  <si>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</si>
  <si>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</si>
  <si>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</si>
  <si>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</si>
  <si>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</si>
  <si>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</si>
  <si>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</si>
  <si>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</si>
  <si>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</si>
  <si>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</si>
  <si>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</si>
  <si>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</si>
  <si>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</si>
  <si>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</si>
  <si>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</si>
  <si>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</si>
  <si>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</si>
  <si>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</si>
  <si>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</si>
  <si>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</si>
  <si>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</si>
  <si>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</si>
  <si>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</si>
  <si>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</si>
  <si>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</si>
  <si>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</si>
  <si>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</si>
  <si>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</si>
  <si>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</si>
  <si>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</si>
  <si>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</si>
  <si>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</si>
  <si>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</si>
  <si>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</si>
  <si>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</si>
  <si>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</si>
  <si>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</si>
  <si>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</si>
  <si>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</si>
  <si>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</si>
  <si>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</si>
  <si>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</si>
  <si>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</si>
  <si>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</si>
  <si>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</si>
  <si>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</si>
  <si>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</si>
  <si>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</si>
  <si>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</si>
  <si>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</si>
  <si>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</si>
  <si>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</si>
  <si>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</si>
  <si>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</si>
  <si>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</si>
  <si>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</si>
  <si>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</si>
  <si>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</si>
  <si>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</si>
  <si>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</si>
  <si>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</si>
  <si>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</si>
  <si>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</si>
  <si>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</si>
  <si>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</si>
  <si>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</si>
  <si>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</si>
  <si>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</si>
  <si>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</si>
  <si>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</si>
  <si>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</si>
  <si>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</si>
  <si>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</si>
  <si>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</si>
  <si>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</si>
  <si>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</si>
  <si>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</si>
  <si>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</si>
  <si>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</si>
  <si>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</si>
  <si>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</si>
  <si>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</si>
  <si>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</si>
  <si>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</si>
  <si>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</si>
  <si>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</si>
  <si>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</si>
  <si>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</si>
  <si>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</si>
  <si>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</si>
  <si>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</si>
  <si>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</si>
  <si>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</si>
  <si>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</si>
  <si>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</si>
  <si>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</si>
  <si>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</si>
  <si>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</si>
  <si>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</si>
  <si>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</si>
  <si>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</si>
  <si>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</si>
  <si>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</si>
  <si>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</si>
  <si>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</si>
  <si>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</si>
  <si>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</si>
  <si>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</si>
  <si>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</si>
  <si>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</si>
  <si>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</si>
  <si>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</si>
  <si>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</si>
  <si>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</si>
  <si>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</si>
  <si>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</si>
  <si>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</si>
  <si>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</si>
  <si>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</si>
  <si>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</si>
  <si>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</si>
  <si>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</si>
  <si>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</si>
  <si>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</si>
  <si>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</si>
  <si>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</si>
  <si>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</si>
  <si>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</si>
  <si>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</si>
  <si>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</si>
  <si>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</si>
  <si>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</si>
  <si>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</si>
  <si>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</si>
  <si>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</si>
  <si>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</si>
  <si>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</si>
  <si>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</si>
  <si>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</si>
  <si>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</si>
  <si>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</si>
  <si>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</si>
  <si>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</si>
  <si>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</si>
  <si>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</si>
  <si>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</si>
  <si>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</si>
  <si>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</si>
  <si>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</si>
  <si>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</si>
  <si>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</si>
  <si>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</si>
  <si>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</si>
  <si>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</si>
  <si>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</si>
  <si>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</si>
  <si>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</si>
  <si>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</si>
  <si>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</si>
  <si>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</si>
  <si>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</si>
  <si>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</si>
  <si>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</si>
  <si>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</si>
  <si>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</si>
  <si>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</si>
  <si>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</si>
  <si>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</si>
  <si>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</si>
  <si>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</si>
  <si>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</si>
  <si>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</si>
  <si>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</si>
  <si>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</si>
  <si>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</si>
  <si>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</si>
  <si>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</si>
  <si>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</si>
  <si>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</si>
  <si>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</si>
  <si>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</si>
  <si>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</si>
  <si>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</si>
  <si>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</si>
  <si>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</si>
  <si>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</si>
  <si>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</si>
  <si>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</si>
  <si>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</si>
  <si>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</si>
  <si>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</si>
  <si>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</si>
  <si>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</si>
  <si>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</si>
  <si>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</si>
  <si>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</si>
  <si>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</si>
  <si>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</si>
  <si>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</si>
  <si>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</si>
  <si>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</si>
  <si>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</si>
  <si>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</si>
  <si>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</si>
  <si>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</si>
  <si>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</si>
  <si>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</si>
  <si>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</si>
  <si>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</si>
  <si>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</si>
  <si>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</si>
  <si>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</si>
  <si>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</si>
  <si>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</si>
  <si>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</si>
  <si>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</si>
  <si>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</si>
  <si>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</si>
  <si>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</si>
  <si>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</si>
  <si>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</si>
  <si>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</si>
  <si>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</si>
  <si>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</si>
  <si>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</si>
  <si>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</si>
  <si>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</si>
  <si>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</si>
  <si>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</si>
  <si>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</si>
  <si>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</si>
  <si>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</si>
  <si>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</si>
  <si>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</si>
  <si>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</si>
  <si>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</si>
  <si>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</si>
  <si>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</si>
  <si>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</si>
  <si>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</si>
  <si>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</si>
  <si>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</si>
  <si>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</si>
  <si>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</si>
  <si>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</si>
  <si>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</si>
  <si>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</si>
  <si>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</si>
  <si>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</si>
  <si>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</si>
  <si>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</si>
  <si>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</si>
  <si>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</si>
  <si>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</si>
  <si>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</si>
  <si>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</si>
  <si>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</si>
  <si>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</si>
  <si>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</si>
  <si>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</si>
  <si>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</si>
  <si>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</si>
  <si>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</si>
  <si>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</si>
  <si>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</si>
  <si>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</si>
  <si>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</si>
  <si>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</si>
  <si>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</si>
  <si>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</si>
  <si>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</si>
  <si>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</si>
  <si>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</si>
  <si>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</si>
  <si>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</si>
  <si>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</si>
  <si>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</si>
  <si>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</si>
  <si>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</si>
  <si>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</si>
  <si>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</si>
  <si>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</si>
  <si>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</si>
  <si>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</si>
  <si>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</si>
  <si>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</si>
  <si>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</si>
  <si>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</si>
  <si>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</si>
  <si>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</si>
  <si>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</si>
  <si>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</si>
  <si>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</si>
  <si>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</si>
  <si>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</si>
  <si>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</si>
  <si>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</si>
  <si>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</si>
  <si>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</si>
  <si>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</si>
  <si>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</si>
  <si>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</si>
  <si>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</si>
  <si>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</si>
  <si>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</si>
  <si>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</si>
  <si>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</si>
  <si>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</si>
  <si>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</si>
  <si>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</si>
  <si>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</si>
  <si>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</si>
  <si>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</si>
  <si>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</si>
  <si>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</si>
  <si>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</si>
  <si>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</si>
  <si>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</si>
  <si>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</si>
  <si>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</si>
  <si>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</si>
  <si>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</si>
  <si>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</si>
  <si>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</si>
  <si>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</si>
  <si>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</si>
  <si>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</si>
  <si>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</si>
  <si>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</si>
  <si>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</si>
  <si>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</si>
  <si>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</si>
  <si>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</si>
  <si>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</si>
  <si>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</si>
  <si>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</si>
  <si>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</si>
  <si>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</si>
  <si>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</si>
  <si>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</si>
  <si>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</si>
  <si>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</si>
  <si>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</si>
  <si>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</si>
  <si>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</si>
  <si>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</si>
  <si>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</si>
  <si>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</si>
  <si>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</si>
  <si>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</si>
  <si>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</si>
  <si>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</si>
  <si>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</si>
  <si>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</si>
  <si>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</si>
  <si>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</si>
  <si>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</si>
  <si>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</si>
  <si>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</si>
  <si>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</si>
  <si>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</si>
  <si>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</si>
  <si>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</si>
  <si>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</si>
  <si>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</si>
  <si>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</si>
  <si>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</si>
  <si>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</si>
  <si>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</si>
  <si>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</si>
  <si>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</si>
  <si>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</si>
  <si>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</si>
  <si>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</si>
  <si>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</si>
  <si>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</si>
  <si>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</si>
  <si>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</si>
  <si>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</si>
  <si>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</si>
  <si>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</si>
  <si>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</si>
  <si>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</si>
  <si>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</si>
  <si>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</si>
  <si>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</si>
  <si>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</si>
  <si>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</si>
  <si>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</si>
  <si>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</si>
  <si>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</si>
  <si>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</si>
  <si>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</si>
  <si>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</si>
  <si>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</si>
  <si>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</si>
  <si>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</si>
  <si>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</si>
  <si>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</si>
  <si>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</si>
  <si>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</si>
  <si>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</si>
  <si>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</si>
  <si>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</si>
  <si>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</si>
  <si>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</si>
  <si>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</si>
  <si>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</si>
  <si>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</si>
  <si>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</si>
  <si>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</si>
  <si>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</si>
  <si>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</si>
  <si>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</si>
  <si>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</si>
  <si>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</si>
  <si>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</si>
  <si>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</si>
  <si>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</si>
  <si>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</si>
  <si>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</si>
  <si>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</si>
  <si>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</si>
  <si>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</si>
  <si>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</si>
  <si>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</si>
  <si>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</si>
  <si>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</si>
  <si>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</si>
  <si>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</si>
  <si>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</si>
  <si>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</si>
  <si>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</si>
  <si>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</si>
  <si>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</si>
  <si>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</si>
  <si>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</si>
  <si>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</si>
  <si>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</si>
  <si>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</si>
  <si>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</si>
  <si>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</si>
  <si>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</si>
  <si>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</si>
  <si>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</si>
  <si>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</si>
  <si>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</si>
  <si>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</si>
  <si>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</si>
  <si>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</si>
  <si>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</si>
  <si>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</si>
  <si>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</si>
  <si>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</si>
  <si>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</si>
  <si>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</si>
  <si>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</si>
  <si>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</si>
  <si>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</si>
  <si>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</si>
  <si>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</si>
  <si>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</si>
  <si>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</si>
  <si>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</si>
  <si>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</si>
  <si>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</si>
  <si>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</si>
  <si>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</si>
  <si>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</si>
  <si>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</si>
  <si>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</si>
  <si>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</si>
  <si>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</si>
  <si>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</si>
  <si>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</si>
  <si>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</si>
  <si>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</si>
  <si>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</si>
  <si>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</si>
  <si>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</si>
  <si>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</si>
  <si>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</si>
  <si>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</si>
  <si>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</si>
  <si>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</si>
  <si>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</si>
  <si>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</si>
  <si>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</si>
  <si>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</si>
  <si>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</si>
  <si>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</si>
  <si>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</si>
  <si>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</si>
  <si>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</si>
  <si>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</si>
  <si>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</si>
  <si>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</si>
  <si>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</si>
  <si>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</si>
  <si>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</si>
  <si>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</si>
  <si>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</si>
  <si>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</si>
  <si>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</si>
  <si>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</si>
  <si>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</si>
  <si>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</si>
  <si>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</si>
  <si>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</si>
  <si>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</si>
  <si>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</si>
  <si>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</si>
  <si>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</si>
  <si>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</si>
  <si>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</si>
  <si>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</si>
  <si>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</si>
  <si>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</si>
  <si>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</si>
  <si>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</si>
  <si>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</si>
  <si>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</si>
  <si>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</si>
  <si>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</si>
  <si>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</si>
  <si>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</si>
  <si>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</si>
  <si>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</si>
  <si>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</si>
  <si>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</si>
  <si>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</si>
  <si>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</si>
  <si>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</si>
  <si>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</si>
  <si>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</si>
  <si>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</si>
  <si>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</si>
  <si>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</si>
  <si>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</si>
  <si>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</si>
  <si>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</si>
  <si>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</si>
  <si>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</si>
  <si>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</si>
  <si>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</si>
  <si>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</si>
  <si>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</si>
  <si>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</si>
  <si>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</si>
  <si>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</si>
  <si>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</si>
  <si>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</si>
  <si>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</si>
  <si>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</si>
  <si>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</si>
  <si>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</si>
  <si>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</si>
  <si>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</si>
  <si>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</si>
  <si>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</si>
  <si>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</si>
  <si>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</si>
  <si>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</si>
  <si>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</si>
  <si>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</si>
  <si>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</si>
  <si>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</si>
  <si>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</si>
  <si>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</si>
  <si>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</si>
  <si>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</si>
  <si>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</si>
  <si>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</si>
  <si>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</si>
  <si>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</si>
  <si>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</si>
  <si>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</si>
  <si>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</si>
  <si>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</si>
  <si>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</si>
  <si>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</si>
  <si>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</si>
  <si>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</si>
  <si>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</si>
  <si>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</si>
  <si>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</si>
  <si>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</si>
  <si>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</si>
  <si>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</si>
  <si>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</si>
  <si>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</si>
  <si>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</si>
  <si>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</si>
  <si>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</si>
  <si>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</si>
  <si>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</si>
  <si>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</si>
  <si>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</si>
  <si>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</si>
  <si>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</si>
  <si>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</si>
  <si>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</si>
  <si>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</si>
  <si>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</si>
  <si>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</si>
  <si>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</si>
  <si>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</si>
  <si>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</si>
  <si>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</si>
  <si>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</si>
  <si>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</si>
  <si>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</si>
  <si>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</si>
  <si>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</si>
  <si>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</si>
  <si>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</si>
  <si>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</si>
  <si>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</si>
  <si>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</si>
  <si>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</si>
  <si>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</si>
  <si>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</si>
  <si>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</si>
  <si>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</si>
  <si>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</si>
  <si>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</si>
  <si>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</si>
  <si>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</si>
  <si>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</si>
  <si>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</si>
  <si>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</si>
  <si>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</si>
  <si>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</si>
  <si>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</si>
  <si>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</si>
  <si>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</si>
  <si>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</si>
  <si>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</si>
  <si>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</si>
  <si>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</si>
  <si>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</si>
  <si>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</si>
  <si>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</si>
  <si>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</si>
  <si>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</si>
  <si>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</si>
  <si>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</si>
  <si>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</si>
  <si>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</si>
  <si>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</si>
  <si>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</si>
  <si>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</si>
  <si>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</si>
  <si>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</si>
  <si>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</si>
  <si>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</si>
  <si>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</si>
  <si>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</si>
  <si>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</si>
  <si>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</si>
  <si>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</si>
  <si>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</si>
  <si>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</si>
  <si>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</si>
  <si>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</si>
  <si>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</si>
  <si>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</si>
  <si>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</si>
  <si>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</si>
  <si>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</si>
  <si>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</si>
  <si>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</si>
  <si>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</si>
  <si>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</si>
  <si>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</si>
  <si>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</si>
  <si>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</si>
  <si>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</si>
  <si>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</si>
  <si>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</si>
  <si>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</si>
  <si>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</si>
  <si>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</si>
  <si>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</si>
  <si>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</si>
  <si>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</si>
  <si>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</si>
  <si>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</si>
  <si>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</si>
  <si>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</si>
  <si>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</si>
  <si>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</si>
  <si>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</si>
  <si>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</si>
  <si>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</si>
  <si>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</si>
  <si>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</si>
  <si>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</si>
  <si>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</si>
  <si>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</si>
  <si>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</si>
  <si>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</si>
  <si>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</si>
  <si>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</si>
  <si>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</si>
  <si>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</si>
  <si>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</si>
  <si>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</si>
  <si>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</si>
  <si>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</si>
  <si>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</si>
  <si>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</si>
  <si>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</si>
  <si>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</si>
  <si>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</si>
  <si>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</si>
  <si>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</si>
  <si>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</si>
  <si>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</si>
  <si>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</si>
  <si>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</si>
  <si>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</si>
  <si>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</si>
  <si>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</si>
  <si>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</si>
  <si>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</si>
  <si>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</si>
  <si>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</si>
  <si>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</si>
  <si>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</si>
  <si>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</si>
  <si>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</si>
  <si>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</si>
  <si>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</si>
  <si>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</si>
  <si>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</si>
  <si>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</si>
  <si>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</si>
  <si>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</si>
  <si>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</si>
  <si>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</si>
  <si>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</si>
  <si>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</si>
  <si>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</si>
  <si>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</si>
  <si>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</si>
  <si>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</si>
  <si>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</si>
  <si>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</si>
  <si>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</si>
  <si>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</si>
  <si>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</si>
  <si>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</si>
  <si>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</si>
  <si>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</si>
  <si>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</si>
  <si>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</si>
  <si>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</si>
  <si>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</si>
  <si>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</si>
  <si>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</si>
  <si>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</si>
  <si>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</si>
  <si>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</si>
  <si>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</si>
  <si>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</si>
  <si>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</si>
  <si>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</si>
  <si>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</si>
  <si>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</si>
  <si>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</si>
  <si>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</si>
  <si>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</si>
  <si>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</si>
  <si>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</si>
  <si>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</si>
  <si>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</si>
  <si>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</si>
  <si>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</si>
  <si>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</si>
  <si>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</si>
  <si>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</si>
  <si>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</si>
  <si>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</si>
  <si>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</si>
  <si>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</si>
  <si>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</si>
  <si>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</si>
  <si>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</si>
  <si>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</si>
  <si>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</si>
  <si>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</si>
  <si>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</si>
  <si>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</si>
  <si>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</si>
  <si>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</si>
  <si>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</si>
  <si>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</si>
  <si>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</si>
  <si>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</si>
  <si>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</si>
  <si>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</si>
  <si>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</si>
  <si>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</si>
  <si>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</si>
  <si>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</si>
  <si>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</si>
  <si>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</si>
  <si>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</si>
  <si>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</si>
  <si>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</si>
  <si>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</si>
  <si>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</si>
  <si>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</si>
  <si>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</si>
  <si>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</si>
  <si>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</si>
  <si>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</si>
  <si>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</si>
  <si>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</si>
  <si>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</si>
  <si>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</si>
  <si>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</si>
  <si>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</si>
  <si>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</si>
  <si>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</si>
  <si>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</si>
  <si>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</si>
  <si>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</si>
  <si>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</si>
  <si>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</si>
  <si>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</si>
  <si>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</si>
  <si>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</si>
  <si>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</si>
  <si>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</si>
  <si>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</si>
  <si>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</si>
  <si>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</si>
  <si>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</si>
  <si>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</si>
  <si>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</si>
  <si>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</si>
  <si>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</si>
  <si>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</si>
  <si>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</si>
  <si>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</si>
  <si>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</si>
  <si>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</si>
  <si>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</si>
  <si>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</si>
  <si>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</si>
  <si>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</si>
  <si>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</si>
  <si>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</si>
  <si>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</si>
  <si>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</si>
  <si>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</si>
  <si>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</si>
  <si>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</si>
  <si>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</si>
  <si>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</si>
  <si>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</si>
  <si>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</si>
  <si>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</si>
  <si>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</si>
  <si>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</si>
  <si>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</si>
  <si>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</si>
  <si>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</si>
  <si>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</si>
  <si>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</si>
  <si>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</si>
  <si>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</si>
  <si>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</si>
  <si>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</si>
  <si>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</si>
  <si>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</si>
  <si>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</si>
  <si>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</si>
  <si>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</si>
  <si>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</si>
  <si>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</si>
  <si>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</si>
  <si>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</si>
  <si>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</si>
  <si>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</si>
  <si>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</si>
  <si>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</si>
  <si>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</si>
  <si>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</si>
  <si>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</si>
  <si>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</si>
  <si>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</si>
  <si>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</si>
  <si>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</si>
  <si>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</si>
  <si>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</si>
  <si>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</si>
  <si>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</si>
  <si>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</si>
  <si>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</si>
  <si>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</si>
  <si>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</si>
  <si>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</si>
  <si>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</si>
  <si>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</si>
  <si>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</si>
  <si>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</si>
  <si>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</si>
  <si>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</si>
  <si>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</si>
  <si>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</si>
  <si>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</si>
  <si>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</si>
  <si>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</si>
  <si>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</si>
  <si>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</si>
  <si>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</si>
  <si>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</si>
  <si>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</si>
  <si>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</si>
  <si>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</si>
  <si>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</si>
  <si>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</si>
  <si>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</si>
  <si>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</si>
  <si>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</si>
  <si>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</si>
  <si>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</si>
  <si>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</si>
  <si>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</si>
  <si>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</si>
  <si>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</si>
  <si>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</si>
  <si>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</si>
  <si>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</si>
  <si>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</si>
  <si>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</si>
  <si>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</si>
  <si>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</si>
  <si>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</si>
  <si>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</si>
  <si>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</si>
  <si>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</si>
  <si>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</si>
  <si>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</si>
  <si>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</si>
  <si>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</si>
  <si>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</si>
  <si>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</si>
  <si>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</si>
  <si>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</si>
  <si>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</si>
  <si>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</si>
  <si>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</si>
  <si>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</si>
  <si>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</si>
  <si>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</si>
  <si>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</si>
  <si>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</si>
  <si>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</si>
  <si>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</si>
  <si>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</si>
  <si>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</si>
  <si>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</si>
  <si>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</si>
  <si>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</si>
  <si>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</si>
  <si>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</si>
  <si>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</si>
  <si>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</si>
  <si>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</si>
  <si>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</si>
  <si>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</si>
  <si>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</si>
  <si>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</si>
  <si>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</si>
  <si>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</si>
  <si>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</si>
  <si>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</si>
  <si>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</si>
  <si>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</si>
  <si>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</si>
  <si>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</si>
  <si>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</si>
  <si>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</si>
  <si>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</si>
  <si>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</si>
  <si>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</si>
  <si>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</si>
  <si>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</si>
  <si>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</si>
  <si>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</si>
  <si>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</si>
  <si>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</si>
  <si>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</si>
  <si>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</si>
  <si>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</si>
  <si>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</si>
  <si>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</si>
  <si>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</si>
  <si>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</si>
  <si>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</si>
  <si>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</si>
  <si>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</si>
  <si>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</si>
  <si>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</si>
  <si>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</si>
  <si>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</si>
  <si>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</si>
  <si>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</si>
  <si>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</si>
  <si>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</si>
  <si>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</si>
  <si>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</si>
  <si>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</si>
  <si>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</si>
  <si>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</si>
  <si>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</si>
  <si>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</si>
  <si>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</si>
  <si>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</si>
  <si>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</si>
  <si>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</si>
  <si>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</si>
  <si>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</si>
  <si>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</si>
  <si>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</si>
  <si>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</si>
  <si>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</si>
  <si>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</si>
  <si>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</si>
  <si>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</si>
  <si>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</si>
  <si>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</si>
  <si>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</si>
  <si>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</si>
  <si>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</si>
  <si>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</si>
  <si>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</si>
  <si>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</si>
  <si>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</si>
  <si>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</si>
  <si>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</si>
  <si>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</si>
  <si>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</si>
  <si>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</si>
  <si>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</si>
  <si>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</si>
  <si>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</si>
  <si>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</si>
  <si>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</si>
  <si>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</si>
  <si>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</si>
  <si>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</si>
  <si>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</si>
  <si>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</si>
  <si>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</si>
  <si>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</si>
  <si>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</si>
  <si>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</si>
  <si>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</si>
  <si>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</si>
  <si>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</si>
  <si>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</si>
  <si>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</si>
  <si>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</si>
  <si>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</si>
  <si>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</si>
  <si>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</si>
  <si>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</si>
  <si>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</si>
  <si>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</si>
  <si>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</si>
  <si>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</si>
  <si>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</si>
  <si>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</si>
  <si>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</si>
  <si>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</si>
  <si>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</si>
  <si>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</si>
  <si>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</si>
  <si>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</si>
  <si>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</si>
  <si>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</si>
  <si>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</si>
  <si>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</si>
  <si>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</si>
  <si>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</si>
  <si>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</si>
  <si>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</si>
  <si>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</si>
  <si>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</si>
  <si>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</si>
  <si>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</si>
  <si>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</si>
  <si>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</si>
  <si>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</si>
  <si>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</si>
  <si>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</si>
  <si>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</si>
  <si>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</si>
  <si>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</si>
  <si>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</si>
  <si>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</si>
  <si>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</si>
  <si>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</si>
  <si>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</si>
  <si>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</si>
  <si>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</si>
  <si>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</si>
  <si>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</si>
  <si>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</si>
  <si>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</si>
  <si>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</si>
  <si>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</si>
  <si>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</si>
  <si>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</si>
  <si>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</si>
  <si>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</si>
  <si>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</si>
  <si>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</si>
  <si>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</si>
  <si>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</si>
  <si>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</si>
  <si>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</si>
  <si>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</si>
  <si>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</si>
  <si>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</si>
  <si>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</si>
  <si>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</si>
  <si>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</si>
  <si>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</si>
  <si>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</si>
  <si>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</si>
  <si>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</si>
  <si>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</si>
  <si>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</si>
  <si>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</si>
  <si>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</si>
  <si>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</si>
  <si>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</si>
  <si>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</si>
  <si>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</si>
  <si>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</si>
  <si>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</si>
  <si>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</si>
  <si>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</si>
  <si>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</si>
  <si>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</si>
  <si>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</si>
  <si>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</si>
  <si>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</si>
  <si>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</si>
  <si>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</si>
  <si>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</si>
  <si>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</si>
  <si>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</si>
  <si>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</si>
  <si>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</si>
  <si>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</si>
  <si>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</si>
  <si>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</si>
  <si>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</si>
  <si>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</si>
  <si>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</si>
  <si>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</si>
  <si>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</si>
  <si>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</si>
  <si>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</si>
  <si>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</si>
  <si>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</si>
  <si>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</si>
  <si>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</si>
  <si>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</si>
  <si>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</si>
  <si>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</si>
  <si>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</si>
  <si>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</si>
  <si>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</si>
  <si>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</si>
  <si>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</si>
  <si>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</si>
  <si>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</si>
  <si>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</si>
  <si>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</si>
  <si>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</si>
  <si>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</si>
  <si>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</si>
  <si>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</si>
  <si>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</si>
  <si>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</si>
  <si>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</si>
  <si>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</si>
  <si>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</si>
  <si>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</si>
  <si>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</si>
  <si>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</si>
  <si>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</si>
  <si>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</si>
  <si>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</si>
  <si>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</si>
  <si>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</si>
  <si>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</si>
  <si>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</si>
  <si>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</si>
  <si>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</si>
  <si>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</si>
  <si>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</si>
  <si>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</si>
  <si>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</si>
  <si>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</si>
  <si>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</si>
  <si>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</si>
  <si>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</si>
  <si>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</si>
  <si>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</si>
  <si>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</si>
  <si>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</si>
  <si>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</si>
  <si>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</si>
  <si>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</si>
  <si>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</si>
  <si>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</si>
  <si>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</si>
  <si>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</si>
  <si>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</si>
  <si>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</si>
  <si>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</si>
  <si>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</si>
  <si>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</si>
  <si>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</si>
  <si>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</si>
  <si>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</si>
  <si>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</si>
  <si>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</si>
  <si>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</si>
  <si>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</si>
  <si>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</si>
  <si>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</si>
  <si>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</si>
  <si>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</si>
  <si>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</si>
  <si>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</si>
  <si>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</si>
  <si>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</si>
  <si>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</si>
  <si>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</si>
  <si>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</si>
  <si>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</si>
  <si>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</si>
  <si>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</si>
  <si>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</si>
  <si>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</si>
  <si>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</si>
  <si>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</si>
  <si>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</si>
  <si>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</si>
  <si>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</si>
  <si>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</si>
  <si>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</si>
  <si>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</si>
  <si>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</si>
  <si>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</si>
  <si>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</si>
  <si>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</si>
  <si>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</si>
  <si>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</si>
  <si>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</si>
  <si>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</si>
  <si>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</si>
  <si>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</si>
  <si>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</si>
  <si>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</si>
  <si>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</si>
  <si>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</si>
  <si>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</si>
  <si>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</si>
  <si>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</si>
  <si>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</si>
  <si>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</si>
  <si>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</si>
  <si>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</si>
  <si>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</si>
  <si>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</si>
  <si>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</si>
  <si>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</si>
  <si>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</si>
  <si>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</si>
  <si>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</si>
  <si>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</si>
  <si>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</si>
  <si>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</si>
  <si>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</si>
  <si>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</si>
  <si>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</si>
  <si>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</si>
  <si>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</si>
  <si>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</si>
  <si>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</si>
  <si>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</si>
  <si>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</si>
  <si>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</si>
  <si>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</si>
  <si>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</si>
  <si>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</si>
  <si>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</si>
  <si>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</si>
  <si>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</si>
  <si>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</si>
  <si>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</si>
  <si>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</si>
  <si>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</si>
  <si>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</si>
  <si>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</si>
  <si>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</si>
  <si>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</si>
  <si>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</si>
  <si>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</si>
  <si>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</si>
  <si>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</si>
  <si>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</si>
  <si>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</si>
  <si>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</si>
  <si>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</si>
  <si>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</si>
  <si>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</si>
  <si>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</si>
  <si>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</si>
  <si>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</si>
  <si>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</si>
  <si>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</si>
  <si>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</si>
  <si>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</si>
  <si>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</si>
  <si>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</si>
  <si>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</si>
  <si>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</si>
  <si>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</si>
  <si>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</si>
  <si>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</si>
  <si>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</si>
  <si>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</si>
  <si>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</si>
  <si>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</si>
  <si>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</si>
  <si>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</si>
  <si>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</si>
  <si>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</si>
  <si>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</si>
  <si>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</si>
  <si>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</si>
  <si>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</si>
  <si>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</si>
  <si>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</si>
  <si>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</si>
  <si>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</si>
  <si>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</si>
  <si>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</si>
  <si>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</si>
  <si>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</si>
  <si>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</si>
  <si>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</si>
  <si>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</si>
  <si>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</si>
  <si>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</si>
  <si>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</si>
  <si>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</si>
  <si>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</si>
  <si>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</si>
  <si>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</si>
  <si>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</si>
  <si>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</si>
  <si>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</si>
  <si>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</si>
  <si>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</si>
  <si>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</si>
  <si>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</si>
  <si>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</si>
  <si>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</si>
  <si>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</si>
  <si>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</si>
  <si>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</si>
  <si>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</si>
  <si>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</si>
  <si>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</si>
  <si>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</si>
  <si>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</si>
  <si>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</si>
  <si>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</si>
  <si>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</si>
  <si>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</si>
  <si>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</si>
  <si>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</si>
  <si>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</si>
  <si>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</si>
  <si>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</si>
  <si>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</si>
  <si>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</si>
  <si>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</si>
  <si>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</si>
  <si>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</si>
  <si>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</si>
  <si>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</si>
  <si>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</si>
  <si>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</si>
  <si>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</si>
  <si>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</si>
  <si>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</si>
  <si>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</si>
  <si>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</si>
  <si>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</si>
  <si>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</si>
  <si>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</si>
  <si>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</si>
  <si>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</si>
  <si>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</si>
  <si>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</si>
  <si>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</si>
  <si>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</si>
  <si>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</si>
  <si>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</si>
  <si>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</si>
  <si>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</si>
  <si>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</si>
  <si>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</si>
  <si>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</si>
  <si>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</si>
  <si>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</si>
  <si>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</si>
  <si>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</si>
  <si>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</si>
  <si>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</si>
  <si>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</si>
  <si>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</si>
  <si>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</si>
  <si>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</si>
  <si>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</si>
  <si>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</si>
  <si>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</si>
  <si>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</si>
  <si>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</si>
  <si>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</si>
  <si>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</si>
  <si>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</si>
  <si>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</si>
  <si>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</si>
  <si>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</si>
  <si>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</si>
  <si>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</si>
  <si>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</si>
  <si>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</si>
  <si>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</si>
  <si>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</si>
  <si>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</si>
  <si>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</si>
  <si>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</si>
  <si>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</si>
  <si>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</si>
  <si>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</si>
  <si>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</si>
  <si>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</si>
  <si>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</si>
  <si>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</si>
  <si>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</si>
  <si>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</si>
  <si>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</si>
  <si>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</si>
  <si>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</si>
  <si>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</si>
  <si>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</si>
  <si>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</si>
  <si>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</si>
  <si>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</si>
  <si>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</si>
  <si>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</si>
  <si>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</si>
  <si>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</si>
  <si>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</si>
  <si>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</si>
  <si>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</si>
  <si>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</si>
  <si>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</si>
  <si>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</si>
  <si>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</si>
  <si>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</si>
  <si>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</si>
  <si>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</si>
  <si>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</si>
  <si>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</si>
  <si>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</si>
  <si>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</si>
  <si>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</si>
  <si>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</si>
  <si>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</si>
  <si>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</si>
  <si>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</si>
  <si>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</si>
  <si>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</si>
  <si>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</si>
  <si>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</si>
  <si>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</si>
  <si>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</si>
  <si>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</si>
  <si>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</si>
  <si>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</si>
  <si>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</si>
  <si>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</si>
  <si>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</si>
  <si>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</si>
  <si>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</si>
  <si>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</si>
  <si>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</si>
  <si>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</si>
  <si>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</si>
  <si>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</si>
  <si>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</si>
  <si>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</si>
  <si>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</si>
  <si>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</si>
  <si>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</si>
  <si>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</si>
  <si>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</si>
  <si>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</si>
  <si>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</si>
  <si>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</si>
  <si>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</si>
  <si>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</si>
  <si>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</si>
  <si>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</si>
  <si>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</si>
  <si>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</si>
  <si>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</si>
  <si>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</si>
  <si>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</si>
  <si>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</si>
  <si>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</si>
  <si>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</si>
  <si>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</si>
  <si>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</si>
  <si>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</si>
  <si>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</si>
  <si>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</si>
  <si>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</si>
  <si>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</si>
  <si>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</si>
  <si>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</si>
  <si>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</si>
  <si>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</si>
  <si>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</si>
  <si>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</si>
  <si>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</si>
  <si>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</si>
  <si>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</si>
  <si>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</si>
  <si>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</si>
  <si>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</si>
  <si>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</si>
  <si>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</si>
  <si>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</si>
  <si>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</si>
  <si>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</si>
  <si>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</si>
  <si>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</si>
  <si>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</si>
  <si>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</si>
  <si>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</si>
  <si>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</si>
  <si>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</si>
  <si>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</si>
  <si>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</si>
  <si>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</si>
  <si>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</si>
  <si>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</si>
  <si>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</si>
  <si>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</si>
  <si>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</si>
  <si>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</si>
  <si>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</si>
  <si>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</si>
  <si>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</si>
  <si>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</si>
  <si>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</si>
  <si>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</si>
  <si>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</si>
  <si>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</si>
  <si>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</si>
  <si>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</si>
  <si>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</si>
  <si>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</si>
  <si>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</si>
  <si>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</si>
  <si>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</si>
  <si>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</si>
  <si>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</si>
  <si>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</si>
  <si>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</si>
  <si>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</si>
  <si>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</si>
  <si>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</si>
  <si>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</si>
  <si>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</si>
  <si>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</si>
  <si>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</si>
  <si>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</si>
  <si>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</si>
  <si>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</si>
  <si>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</si>
  <si>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</si>
  <si>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</si>
  <si>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</si>
  <si>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</si>
  <si>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</si>
  <si>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</si>
  <si>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</si>
  <si>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</si>
  <si>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</si>
  <si>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</si>
  <si>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</si>
  <si>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</si>
  <si>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</si>
  <si>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</si>
  <si>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</si>
  <si>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</si>
  <si>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</si>
  <si>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</si>
  <si>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</si>
  <si>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</si>
  <si>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</si>
  <si>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</si>
  <si>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</si>
  <si>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</si>
  <si>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</si>
  <si>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</si>
  <si>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</si>
  <si>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</si>
  <si>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</si>
  <si>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</si>
  <si>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</si>
  <si>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</si>
  <si>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</si>
  <si>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</si>
  <si>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</si>
  <si>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</si>
  <si>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</si>
  <si>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</si>
  <si>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</si>
  <si>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</si>
  <si>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</si>
  <si>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</si>
  <si>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</si>
  <si>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</si>
  <si>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</si>
  <si>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</si>
  <si>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</si>
  <si>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</si>
  <si>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</si>
  <si>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</si>
  <si>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</si>
  <si>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</si>
  <si>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</si>
  <si>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</si>
  <si>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</si>
  <si>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</si>
  <si>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</si>
  <si>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</si>
  <si>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</si>
  <si>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</si>
  <si>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</si>
  <si>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</si>
  <si>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</si>
  <si>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</si>
  <si>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</si>
  <si>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</si>
  <si>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</si>
  <si>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</si>
  <si>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</si>
  <si>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</si>
  <si>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</si>
  <si>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</si>
  <si>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</si>
  <si>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</si>
  <si>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</si>
  <si>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</si>
  <si>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</si>
  <si>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</si>
  <si>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</si>
  <si>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</si>
  <si>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</si>
  <si>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</si>
  <si>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</si>
  <si>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</si>
  <si>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</si>
  <si>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</si>
  <si>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</si>
  <si>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</si>
  <si>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</si>
  <si>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</si>
  <si>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</si>
  <si>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</si>
  <si>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</si>
  <si>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</si>
  <si>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</si>
  <si>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</si>
  <si>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</si>
  <si>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</si>
  <si>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</si>
  <si>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</si>
  <si>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</si>
  <si>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</si>
  <si>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</si>
  <si>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</si>
  <si>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</si>
  <si>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</si>
  <si>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</si>
  <si>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</si>
  <si>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</si>
  <si>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</si>
  <si>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</si>
  <si>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</si>
  <si>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</si>
  <si>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</si>
  <si>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</si>
  <si>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</si>
  <si>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</si>
  <si>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</si>
  <si>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</si>
  <si>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</si>
  <si>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</si>
  <si>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</si>
  <si>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</si>
  <si>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</si>
  <si>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</si>
  <si>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</si>
  <si>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</si>
  <si>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</si>
  <si>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</si>
  <si>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</si>
  <si>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</si>
  <si>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</si>
  <si>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</si>
  <si>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</si>
  <si>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</si>
  <si>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</si>
  <si>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</si>
  <si>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</si>
  <si>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</si>
  <si>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</si>
  <si>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</si>
  <si>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</si>
  <si>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</si>
  <si>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</si>
  <si>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</si>
  <si>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</si>
  <si>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</si>
  <si>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</si>
  <si>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</si>
  <si>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</si>
  <si>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</si>
  <si>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</si>
  <si>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</si>
  <si>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</si>
  <si>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</si>
  <si>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</si>
  <si>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</si>
  <si>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</si>
  <si>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</si>
  <si>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</si>
  <si>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</si>
  <si>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</si>
  <si>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</si>
  <si>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</si>
  <si>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</si>
  <si>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</si>
  <si>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</si>
  <si>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</si>
  <si>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</si>
  <si>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</si>
  <si>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</si>
  <si>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</si>
  <si>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</si>
  <si>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</si>
  <si>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</si>
  <si>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</si>
  <si>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</si>
  <si>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</si>
  <si>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</si>
  <si>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</si>
  <si>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</si>
  <si>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</si>
  <si>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</si>
  <si>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</si>
  <si>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</si>
  <si>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</si>
  <si>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</si>
  <si>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</si>
  <si>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</si>
  <si>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</si>
  <si>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</si>
  <si>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</si>
  <si>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</si>
  <si>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</si>
  <si>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</si>
  <si>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</si>
  <si>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</si>
  <si>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</si>
  <si>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</si>
  <si>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</si>
  <si>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</si>
  <si>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</si>
  <si>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</si>
  <si>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</si>
  <si>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</si>
  <si>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</si>
  <si>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</si>
  <si>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</si>
  <si>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</si>
  <si>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</si>
  <si>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</si>
  <si>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</si>
  <si>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</si>
  <si>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</si>
  <si>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</si>
  <si>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</si>
  <si>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</si>
  <si>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</si>
  <si>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</si>
  <si>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</si>
  <si>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</si>
  <si>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</si>
  <si>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</si>
  <si>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</si>
  <si>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</si>
  <si>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</si>
  <si>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</si>
  <si>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</si>
  <si>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</si>
  <si>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</si>
  <si>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</si>
  <si>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</si>
  <si>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</si>
  <si>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</si>
  <si>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</si>
  <si>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</si>
  <si>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</si>
  <si>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</si>
  <si>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</si>
  <si>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</si>
  <si>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</si>
  <si>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</si>
  <si>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</si>
  <si>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</si>
  <si>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</si>
  <si>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</si>
  <si>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</si>
  <si>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</si>
  <si>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</si>
  <si>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</si>
  <si>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</si>
  <si>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</si>
  <si>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</si>
  <si>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</si>
  <si>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</si>
  <si>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</si>
  <si>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</si>
  <si>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</si>
  <si>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</si>
  <si>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</si>
  <si>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</si>
  <si>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</si>
  <si>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</si>
  <si>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</si>
  <si>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</si>
  <si>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</si>
  <si>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</si>
  <si>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</si>
  <si>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</si>
  <si>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</si>
  <si>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</si>
  <si>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</si>
  <si>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</si>
  <si>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</si>
  <si>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</si>
  <si>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</si>
  <si>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</si>
  <si>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</si>
  <si>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</si>
  <si>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</si>
  <si>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</si>
  <si>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</si>
  <si>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</si>
  <si>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</si>
  <si>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</si>
  <si>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</si>
  <si>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</si>
  <si>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</si>
  <si>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</si>
  <si>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</si>
  <si>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</si>
  <si>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</si>
  <si>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</si>
  <si>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</si>
  <si>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</si>
  <si>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</si>
  <si>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</si>
  <si>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</si>
  <si>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</si>
  <si>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</si>
  <si>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</si>
  <si>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</si>
  <si>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</si>
  <si>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</si>
  <si>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</si>
  <si>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</si>
  <si>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</si>
  <si>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</si>
  <si>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</si>
  <si>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</si>
  <si>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</si>
  <si>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</si>
  <si>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</si>
  <si>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</si>
  <si>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</si>
  <si>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</si>
  <si>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</si>
  <si>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</si>
  <si>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</si>
  <si>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</si>
  <si>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</si>
  <si>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</si>
  <si>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</si>
  <si>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</si>
  <si>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</si>
  <si>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</si>
  <si>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</si>
  <si>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</si>
  <si>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</si>
  <si>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</si>
  <si>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</si>
  <si>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</si>
  <si>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</si>
  <si>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</si>
  <si>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</si>
  <si>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</si>
  <si>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</si>
  <si>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</si>
  <si>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</si>
  <si>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</si>
  <si>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</si>
  <si>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</si>
  <si>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</si>
  <si>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</si>
  <si>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</si>
  <si>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</si>
  <si>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</si>
  <si>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</si>
  <si>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</si>
  <si>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</si>
  <si>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</si>
  <si>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</si>
  <si>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</si>
  <si>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</si>
  <si>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</si>
  <si>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</si>
  <si>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</si>
  <si>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</si>
  <si>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</si>
  <si>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</si>
  <si>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</si>
  <si>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</si>
  <si>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</si>
  <si>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</si>
  <si>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</si>
  <si>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</si>
  <si>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</si>
  <si>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</si>
  <si>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</si>
  <si>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</si>
  <si>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</si>
  <si>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</si>
  <si>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</si>
  <si>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</si>
  <si>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</si>
  <si>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</si>
  <si>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</si>
  <si>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</si>
  <si>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</si>
  <si>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</si>
  <si>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</si>
  <si>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</si>
  <si>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</si>
  <si>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</si>
  <si>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</si>
  <si>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</si>
  <si>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</si>
  <si>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</si>
  <si>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</si>
  <si>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</si>
  <si>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</si>
  <si>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</si>
  <si>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</si>
  <si>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</si>
  <si>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</si>
  <si>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</si>
  <si>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</si>
  <si>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</si>
  <si>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</si>
  <si>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</si>
  <si>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</si>
  <si>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</si>
  <si>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</si>
  <si>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</si>
  <si>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</si>
  <si>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</si>
  <si>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</si>
  <si>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</si>
  <si>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</si>
  <si>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</si>
  <si>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</si>
  <si>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</si>
  <si>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</si>
  <si>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</si>
  <si>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</si>
  <si>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</si>
  <si>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</si>
  <si>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</si>
  <si>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</si>
  <si>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</si>
  <si>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</si>
  <si>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</si>
  <si>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</si>
  <si>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</si>
  <si>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</si>
  <si>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</si>
  <si>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</si>
  <si>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</si>
  <si>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</si>
  <si>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</si>
  <si>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</si>
  <si>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</si>
  <si>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</si>
  <si>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</si>
  <si>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</si>
  <si>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</si>
  <si>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</si>
  <si>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</si>
  <si>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</si>
  <si>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</si>
  <si>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</si>
  <si>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</si>
  <si>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</si>
  <si>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</si>
  <si>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</si>
  <si>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</si>
  <si>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</si>
  <si>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</si>
  <si>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</si>
  <si>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</si>
  <si>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</si>
  <si>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</si>
  <si>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</si>
  <si>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</si>
  <si>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</si>
  <si>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</si>
  <si>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</si>
  <si>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</si>
  <si>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</si>
  <si>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</si>
  <si>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</si>
  <si>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</si>
  <si>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</si>
  <si>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</si>
  <si>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</si>
  <si>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</si>
  <si>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</si>
  <si>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</si>
  <si>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</si>
  <si>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</si>
  <si>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</si>
  <si>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</si>
  <si>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</si>
  <si>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</si>
  <si>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</si>
  <si>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</si>
  <si>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</si>
  <si>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</si>
  <si>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</si>
  <si>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</si>
  <si>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</si>
  <si>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</si>
  <si>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</si>
  <si>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</si>
  <si>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</si>
  <si>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</si>
  <si>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</si>
  <si>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</si>
  <si>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</si>
  <si>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</si>
  <si>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</si>
  <si>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</si>
  <si>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</si>
  <si>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</si>
  <si>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</si>
  <si>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</si>
  <si>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</si>
  <si>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</si>
  <si>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</si>
  <si>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</si>
  <si>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</si>
  <si>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</si>
  <si>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</si>
  <si>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</si>
  <si>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</si>
  <si>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</si>
  <si>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</si>
  <si>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</si>
  <si>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</si>
  <si>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</si>
  <si>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</si>
  <si>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</si>
  <si>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</si>
  <si>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</si>
  <si>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</si>
  <si>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</si>
  <si>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</si>
  <si>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</si>
  <si>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</si>
  <si>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</si>
  <si>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</si>
  <si>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</si>
  <si>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</si>
  <si>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</si>
  <si>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</si>
  <si>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</si>
  <si>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</si>
  <si>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</si>
  <si>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</si>
  <si>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</si>
  <si>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</si>
  <si>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</si>
  <si>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</si>
  <si>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</si>
  <si>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</si>
  <si>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</si>
  <si>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</si>
  <si>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</si>
  <si>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</si>
  <si>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</si>
  <si>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</si>
  <si>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</si>
  <si>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</si>
  <si>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</si>
  <si>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</si>
  <si>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</si>
  <si>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</si>
  <si>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</si>
  <si>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</si>
  <si>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</si>
  <si>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</si>
  <si>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</si>
  <si>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</si>
  <si>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</si>
  <si>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</si>
  <si>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</si>
  <si>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</si>
  <si>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</si>
  <si>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</si>
  <si>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</si>
  <si>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</si>
  <si>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</si>
  <si>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</si>
  <si>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</si>
  <si>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</si>
  <si>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</si>
  <si>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</si>
  <si>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</si>
  <si>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</si>
  <si>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</si>
  <si>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</si>
  <si>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</si>
  <si>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</si>
  <si>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</si>
  <si>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</si>
  <si>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</si>
  <si>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</si>
  <si>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</si>
  <si>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</si>
  <si>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</si>
  <si>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</si>
  <si>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</si>
  <si>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</si>
  <si>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</si>
  <si>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</si>
  <si>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</si>
  <si>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</si>
  <si>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</si>
  <si>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</si>
  <si>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</si>
  <si>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</si>
  <si>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</si>
  <si>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</si>
  <si>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</si>
  <si>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</si>
  <si>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</si>
  <si>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</si>
  <si>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</si>
  <si>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</si>
  <si>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</si>
  <si>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</si>
  <si>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</si>
  <si>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</si>
  <si>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</si>
  <si>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</si>
  <si>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</si>
  <si>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</si>
  <si>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</si>
  <si>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</si>
  <si>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</si>
  <si>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</si>
  <si>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</si>
  <si>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</si>
  <si>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</si>
  <si>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</si>
  <si>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</si>
  <si>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</si>
  <si>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</si>
  <si>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</si>
  <si>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</si>
  <si>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</si>
  <si>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</si>
  <si>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</si>
  <si>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</si>
  <si>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</si>
  <si>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</si>
  <si>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</si>
  <si>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</si>
  <si>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</si>
  <si>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</si>
  <si>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</si>
  <si>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</si>
  <si>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</si>
  <si>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</si>
  <si>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</si>
  <si>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</si>
  <si>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</si>
  <si>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</si>
  <si>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</si>
  <si>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</si>
  <si>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</si>
  <si>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</si>
  <si>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</si>
  <si>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</si>
  <si>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</si>
  <si>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</si>
  <si>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</si>
  <si>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</si>
  <si>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</si>
  <si>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</si>
  <si>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</si>
  <si>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</si>
  <si>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</si>
  <si>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</si>
  <si>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</si>
  <si>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</si>
  <si>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</si>
  <si>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</si>
  <si>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</si>
  <si>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</si>
  <si>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</si>
  <si>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</si>
  <si>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</si>
  <si>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</si>
  <si>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</si>
  <si>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</si>
  <si>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</si>
  <si>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</si>
  <si>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</si>
  <si>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</si>
  <si>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</si>
  <si>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</si>
  <si>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</si>
  <si>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</si>
  <si>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</si>
  <si>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</si>
  <si>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</si>
  <si>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</si>
  <si>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</si>
  <si>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</si>
  <si>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</si>
  <si>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</si>
  <si>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</si>
  <si>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</si>
  <si>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</si>
  <si>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</si>
  <si>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</si>
  <si>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</si>
  <si>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</si>
  <si>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</si>
  <si>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</si>
  <si>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</si>
  <si>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</si>
  <si>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</si>
  <si>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</si>
  <si>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</si>
  <si>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</si>
  <si>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</si>
  <si>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</si>
  <si>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</si>
  <si>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</si>
  <si>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</si>
  <si>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</si>
  <si>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</si>
  <si>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</si>
  <si>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</si>
  <si>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</si>
  <si>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</si>
  <si>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</si>
  <si>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</si>
  <si>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</si>
  <si>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</si>
  <si>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</si>
  <si>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</si>
  <si>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</si>
  <si>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</si>
  <si>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</si>
  <si>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</si>
  <si>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</si>
  <si>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</si>
  <si>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</si>
  <si>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</si>
  <si>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</si>
  <si>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</si>
  <si>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</si>
  <si>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</si>
  <si>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</si>
  <si>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</si>
  <si>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</si>
  <si>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</si>
  <si>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</si>
  <si>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</si>
  <si>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</si>
  <si>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</si>
  <si>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</si>
  <si>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</si>
  <si>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</si>
  <si>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</si>
  <si>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</si>
  <si>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</si>
  <si>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</si>
  <si>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</si>
  <si>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</si>
  <si>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</si>
  <si>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</si>
  <si>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</si>
  <si>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</si>
  <si>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</si>
  <si>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</si>
  <si>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</si>
  <si>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</si>
  <si>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</si>
  <si>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</si>
  <si>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</si>
  <si>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</si>
  <si>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</si>
  <si>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</si>
  <si>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</si>
  <si>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</si>
  <si>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</si>
  <si>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</si>
  <si>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</si>
  <si>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</si>
  <si>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</si>
  <si>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</si>
  <si>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</si>
  <si>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</si>
  <si>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</si>
  <si>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</si>
  <si>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</si>
  <si>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</si>
  <si>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</si>
  <si>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</si>
  <si>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</si>
  <si>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</si>
  <si>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</si>
  <si>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</si>
  <si>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</si>
  <si>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</si>
  <si>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</si>
  <si>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</si>
  <si>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</si>
  <si>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</si>
  <si>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</si>
  <si>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</si>
  <si>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</si>
  <si>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</si>
  <si>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</si>
  <si>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</si>
  <si>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</si>
  <si>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</si>
  <si>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</si>
  <si>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</si>
  <si>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</si>
  <si>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</si>
  <si>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</si>
  <si>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</si>
  <si>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</si>
  <si>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</si>
  <si>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</si>
  <si>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</si>
  <si>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</si>
  <si>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</si>
  <si>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</si>
  <si>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</si>
  <si>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</si>
  <si>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</si>
  <si>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</si>
  <si>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</si>
  <si>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</si>
  <si>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</si>
  <si>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</si>
  <si>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</si>
  <si>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</si>
  <si>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</si>
  <si>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</si>
  <si>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</si>
  <si>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</si>
  <si>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</si>
  <si>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</si>
  <si>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</si>
  <si>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</si>
  <si>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</si>
  <si>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</si>
  <si>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</si>
  <si>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</si>
  <si>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</si>
  <si>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</si>
  <si>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</si>
  <si>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</si>
  <si>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</si>
  <si>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</si>
  <si>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</si>
  <si>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</si>
  <si>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</si>
  <si>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</si>
  <si>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</si>
  <si>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</si>
  <si>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</si>
  <si>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</si>
  <si>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</si>
  <si>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</si>
  <si>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</si>
  <si>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</si>
  <si>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</si>
  <si>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</si>
  <si>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</si>
  <si>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</si>
  <si>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</si>
  <si>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</si>
  <si>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</si>
  <si>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</si>
  <si>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</si>
  <si>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</si>
  <si>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</si>
  <si>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</si>
  <si>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</si>
  <si>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</si>
  <si>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</si>
  <si>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</si>
  <si>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</si>
  <si>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</si>
  <si>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</si>
  <si>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</si>
  <si>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</si>
  <si>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</si>
  <si>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</si>
  <si>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</si>
  <si>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</si>
  <si>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</si>
  <si>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</si>
  <si>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</si>
  <si>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</si>
  <si>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</si>
  <si>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</si>
  <si>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</si>
  <si>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</si>
  <si>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</si>
  <si>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</si>
  <si>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</si>
  <si>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</si>
  <si>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</si>
  <si>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</si>
  <si>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</si>
  <si>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</si>
  <si>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</si>
  <si>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</si>
  <si>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</si>
  <si>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</si>
  <si>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</si>
  <si>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</si>
  <si>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</si>
  <si>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</si>
  <si>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</si>
  <si>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</si>
  <si>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</si>
  <si>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</si>
  <si>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</si>
  <si>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</si>
  <si>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</si>
  <si>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</si>
  <si>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</si>
  <si>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</si>
  <si>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</si>
  <si>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</si>
  <si>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</si>
  <si>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</si>
  <si>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</si>
  <si>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</si>
  <si>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</si>
  <si>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</si>
  <si>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</si>
  <si>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</si>
  <si>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</si>
  <si>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</si>
  <si>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</si>
  <si>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</si>
  <si>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</si>
  <si>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</si>
  <si>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</si>
  <si>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</si>
  <si>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</si>
  <si>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</si>
  <si>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</si>
  <si>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</si>
  <si>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</si>
  <si>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</si>
  <si>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</si>
  <si>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</si>
  <si>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</si>
  <si>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</si>
  <si>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</si>
  <si>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</si>
  <si>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</si>
  <si>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</si>
  <si>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</si>
  <si>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</si>
  <si>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</si>
  <si>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</si>
  <si>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</si>
  <si>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</si>
  <si>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</si>
  <si>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</si>
  <si>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</si>
  <si>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</si>
  <si>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</si>
  <si>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</si>
  <si>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</si>
  <si>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</si>
  <si>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</si>
  <si>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</si>
  <si>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</si>
  <si>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</si>
  <si>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</si>
  <si>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</si>
  <si>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</si>
  <si>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</si>
  <si>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</si>
  <si>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</si>
  <si>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</si>
  <si>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</si>
  <si>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</si>
  <si>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</si>
  <si>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</si>
  <si>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</si>
  <si>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</si>
  <si>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</si>
  <si>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</si>
  <si>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</si>
  <si>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</si>
  <si>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</si>
  <si>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</si>
  <si>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</si>
  <si>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</si>
  <si>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</si>
  <si>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</si>
  <si>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</si>
  <si>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</si>
  <si>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</si>
  <si>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</si>
  <si>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</si>
  <si>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</si>
  <si>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</si>
  <si>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</si>
  <si>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</si>
  <si>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</si>
  <si>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</si>
  <si>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</si>
  <si>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</si>
  <si>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</si>
  <si>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</si>
  <si>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</si>
  <si>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</si>
  <si>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</si>
  <si>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</si>
  <si>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</si>
  <si>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</si>
  <si>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</si>
  <si>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</si>
  <si>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</si>
  <si>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</si>
  <si>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</si>
  <si>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</si>
  <si>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</si>
  <si>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</si>
  <si>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</si>
  <si>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</si>
  <si>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</si>
  <si>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</si>
  <si>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</si>
  <si>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</si>
  <si>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</si>
  <si>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</si>
  <si>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</si>
  <si>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</si>
  <si>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</si>
  <si>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</si>
  <si>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</si>
  <si>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</si>
  <si>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</si>
  <si>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</si>
  <si>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</si>
  <si>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</si>
  <si>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</si>
  <si>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</si>
  <si>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</si>
  <si>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</si>
  <si>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</si>
  <si>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</si>
  <si>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</si>
  <si>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</si>
  <si>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</si>
  <si>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</si>
  <si>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</si>
  <si>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</si>
  <si>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</si>
  <si>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</si>
  <si>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</si>
  <si>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</si>
  <si>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</si>
  <si>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</si>
  <si>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</si>
  <si>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</si>
  <si>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</si>
  <si>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</si>
  <si>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</si>
  <si>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</si>
  <si>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</si>
  <si>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</si>
  <si>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</si>
  <si>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</si>
  <si>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</si>
  <si>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</si>
  <si>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</si>
  <si>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</si>
  <si>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</si>
  <si>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</si>
  <si>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</si>
  <si>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</si>
  <si>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</si>
  <si>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</si>
  <si>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</si>
  <si>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</si>
  <si>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</si>
  <si>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</si>
  <si>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</si>
  <si>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</si>
  <si>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</si>
  <si>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</si>
  <si>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</si>
  <si>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</si>
  <si>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</si>
  <si>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</si>
  <si>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</si>
  <si>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</si>
  <si>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</si>
  <si>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</si>
  <si>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</si>
  <si>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</si>
  <si>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</si>
  <si>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</si>
  <si>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</si>
  <si>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</si>
  <si>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</si>
  <si>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</si>
  <si>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</si>
  <si>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</si>
  <si>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</si>
  <si>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</si>
  <si>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</si>
  <si>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</si>
  <si>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</si>
  <si>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</si>
  <si>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</si>
  <si>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</si>
  <si>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</si>
  <si>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</si>
  <si>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</si>
  <si>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</si>
  <si>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</si>
  <si>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</si>
  <si>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</si>
  <si>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</si>
  <si>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</si>
  <si>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</si>
  <si>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</si>
  <si>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</si>
  <si>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</si>
  <si>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</si>
  <si>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</si>
  <si>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</si>
  <si>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</si>
  <si>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</si>
  <si>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</si>
  <si>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</si>
  <si>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</si>
  <si>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</si>
  <si>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</si>
  <si>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</si>
  <si>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</si>
  <si>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</si>
  <si>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</si>
  <si>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</si>
  <si>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</si>
  <si>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</si>
  <si>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</si>
  <si>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</si>
  <si>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</si>
  <si>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</si>
  <si>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</si>
  <si>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</si>
  <si>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</si>
  <si>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</si>
  <si>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</si>
  <si>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</si>
  <si>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</si>
  <si>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</si>
  <si>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</si>
  <si>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</si>
  <si>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</si>
  <si>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</si>
  <si>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</si>
  <si>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</si>
  <si>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</si>
  <si>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</si>
  <si>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</si>
  <si>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</si>
  <si>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</si>
  <si>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</si>
  <si>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</si>
  <si>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</si>
  <si>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</si>
  <si>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</si>
  <si>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</si>
  <si>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</si>
  <si>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</si>
  <si>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</si>
  <si>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</si>
  <si>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</si>
  <si>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</si>
  <si>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</si>
  <si>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</si>
  <si>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</si>
  <si>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</si>
  <si>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</si>
  <si>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</si>
  <si>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</si>
  <si>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</si>
  <si>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</si>
  <si>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</si>
  <si>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</si>
  <si>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</si>
  <si>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</si>
  <si>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</si>
  <si>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</si>
  <si>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</si>
  <si>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</si>
  <si>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</si>
  <si>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</si>
  <si>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</si>
  <si>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</si>
  <si>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</si>
  <si>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</si>
  <si>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</si>
  <si>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</si>
  <si>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</si>
  <si>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</si>
  <si>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</si>
  <si>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</si>
  <si>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</si>
  <si>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</si>
  <si>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</si>
  <si>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</si>
  <si>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</si>
  <si>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</si>
  <si>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</si>
  <si>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</si>
  <si>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</si>
  <si>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</si>
  <si>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</si>
  <si>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</si>
  <si>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</si>
  <si>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</si>
  <si>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</si>
  <si>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</si>
  <si>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</si>
  <si>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</si>
  <si>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</si>
  <si>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</si>
  <si>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</si>
  <si>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</si>
  <si>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</si>
  <si>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</si>
  <si>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</si>
  <si>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</si>
  <si>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</si>
  <si>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</si>
  <si>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</si>
  <si>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</si>
  <si>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</si>
  <si>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</si>
  <si>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</si>
  <si>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</si>
  <si>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</si>
  <si>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</si>
  <si>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</si>
  <si>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</si>
  <si>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</si>
  <si>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</si>
  <si>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</si>
  <si>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</si>
  <si>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</si>
  <si>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</si>
  <si>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</si>
  <si>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</si>
  <si>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</si>
  <si>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</si>
  <si>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</si>
  <si>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</si>
  <si>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</si>
  <si>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</si>
  <si>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</si>
  <si>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</si>
  <si>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</si>
  <si>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</si>
  <si>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</si>
  <si>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</si>
  <si>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</si>
  <si>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</si>
  <si>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</si>
  <si>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</si>
  <si>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</si>
  <si>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</si>
  <si>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</si>
  <si>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</si>
  <si>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</si>
  <si>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</si>
  <si>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</si>
  <si>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</si>
  <si>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</si>
  <si>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</si>
  <si>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</si>
  <si>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</si>
  <si>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</si>
  <si>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</si>
  <si>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</si>
  <si>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</si>
  <si>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</si>
  <si>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</si>
  <si>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</si>
  <si>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</si>
  <si>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</si>
  <si>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</si>
  <si>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</si>
  <si>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</si>
  <si>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</si>
  <si>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</si>
  <si>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</si>
  <si>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</si>
  <si>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</si>
  <si>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</si>
  <si>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</si>
  <si>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</si>
  <si>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</si>
  <si>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</si>
  <si>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</si>
  <si>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</si>
  <si>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</si>
  <si>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</si>
  <si>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</si>
  <si>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</si>
  <si>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</si>
  <si>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</si>
  <si>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</si>
  <si>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</si>
  <si>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</si>
  <si>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</si>
  <si>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</si>
  <si>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</si>
  <si>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</si>
  <si>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</si>
  <si>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</si>
  <si>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</si>
  <si>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</si>
  <si>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</si>
  <si>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</si>
  <si>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</si>
  <si>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</si>
  <si>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</si>
  <si>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</si>
  <si>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</si>
  <si>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</si>
  <si>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</si>
  <si>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</si>
  <si>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</si>
  <si>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</si>
  <si>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</si>
  <si>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</si>
  <si>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</si>
  <si>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</si>
  <si>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</si>
  <si>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</si>
  <si>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</si>
  <si>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</si>
  <si>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</si>
  <si>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</si>
  <si>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</si>
  <si>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</si>
  <si>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</si>
  <si>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</si>
  <si>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</si>
  <si>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</si>
  <si>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</si>
  <si>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</si>
  <si>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</si>
  <si>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</si>
  <si>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</si>
  <si>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</si>
  <si>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</si>
  <si>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</si>
  <si>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</si>
  <si>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</si>
  <si>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</si>
  <si>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</si>
  <si>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</si>
  <si>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</si>
  <si>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</si>
  <si>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</si>
  <si>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</si>
  <si>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</si>
  <si>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</si>
  <si>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</si>
  <si>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</si>
  <si>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</si>
  <si>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</si>
  <si>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</si>
  <si>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</si>
  <si>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</si>
  <si>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</si>
  <si>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</si>
  <si>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</si>
  <si>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</si>
  <si>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</si>
  <si>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</si>
  <si>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</si>
  <si>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</si>
  <si>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</si>
  <si>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</si>
  <si>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</si>
  <si>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</si>
  <si>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</si>
  <si>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</si>
  <si>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</si>
  <si>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</si>
  <si>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</si>
  <si>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</si>
  <si>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</si>
  <si>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</si>
  <si>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</si>
  <si>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</si>
  <si>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</si>
  <si>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</si>
  <si>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</si>
  <si>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</si>
  <si>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</si>
  <si>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</si>
  <si>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</si>
  <si>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</si>
  <si>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</si>
  <si>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</si>
  <si>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</si>
  <si>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</si>
  <si>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</si>
  <si>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</si>
  <si>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</si>
  <si>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</si>
  <si>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</si>
  <si>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</si>
  <si>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</si>
  <si>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</si>
  <si>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</si>
  <si>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</si>
  <si>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</si>
  <si>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</si>
  <si>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</si>
  <si>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</si>
  <si>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</si>
  <si>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</si>
  <si>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</si>
  <si>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</si>
  <si>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</si>
  <si>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</si>
  <si>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</si>
  <si>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</si>
  <si>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</si>
  <si>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</si>
  <si>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</si>
  <si>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</si>
  <si>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</si>
  <si>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</si>
  <si>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</si>
  <si>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</si>
  <si>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</si>
  <si>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</si>
  <si>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</si>
  <si>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</si>
  <si>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</si>
  <si>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</si>
  <si>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</si>
  <si>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</si>
  <si>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</si>
  <si>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</si>
  <si>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</si>
  <si>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</si>
  <si>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</si>
  <si>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</si>
  <si>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</si>
  <si>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</si>
  <si>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</si>
  <si>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</si>
  <si>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</si>
  <si>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</si>
  <si>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</si>
  <si>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</si>
  <si>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</si>
  <si>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</si>
  <si>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</si>
  <si>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</si>
  <si>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</si>
  <si>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</si>
  <si>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</si>
  <si>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</si>
  <si>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</si>
  <si>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</si>
  <si>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</si>
  <si>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</si>
  <si>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</si>
  <si>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</si>
  <si>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</si>
  <si>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</si>
  <si>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</si>
  <si>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</si>
  <si>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</si>
  <si>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</si>
  <si>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</si>
  <si>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</si>
  <si>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</si>
  <si>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</si>
  <si>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</si>
  <si>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</si>
  <si>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</si>
  <si>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</si>
  <si>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</si>
  <si>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</si>
  <si>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</si>
  <si>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</si>
  <si>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</si>
  <si>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</si>
  <si>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</si>
  <si>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</si>
  <si>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</si>
  <si>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</si>
  <si>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</si>
  <si>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</si>
  <si>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</si>
  <si>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</si>
  <si>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</si>
  <si>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</si>
  <si>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</si>
  <si>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</si>
  <si>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</si>
  <si>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</si>
  <si>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</si>
  <si>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</si>
  <si>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</si>
  <si>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</si>
  <si>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</si>
  <si>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</si>
  <si>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</si>
  <si>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</si>
  <si>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</si>
  <si>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</si>
  <si>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</si>
  <si>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</si>
  <si>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</si>
  <si>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</si>
  <si>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</si>
  <si>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</si>
  <si>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</si>
  <si>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</si>
  <si>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</si>
  <si>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</si>
  <si>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</si>
  <si>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</si>
  <si>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</si>
  <si>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</si>
  <si>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</si>
  <si>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</si>
  <si>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</si>
  <si>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</si>
  <si>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</si>
  <si>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</si>
  <si>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</si>
  <si>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</si>
  <si>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</si>
  <si>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</si>
  <si>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</si>
  <si>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</si>
  <si>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</si>
  <si>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</si>
  <si>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</si>
  <si>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</si>
  <si>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</si>
  <si>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</si>
  <si>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</si>
  <si>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</si>
  <si>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</si>
  <si>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</si>
  <si>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</si>
  <si>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</si>
  <si>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</si>
  <si>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</si>
  <si>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</si>
  <si>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</si>
  <si>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</si>
  <si>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</si>
  <si>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</si>
  <si>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</si>
  <si>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</si>
  <si>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</si>
  <si>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</si>
  <si>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</si>
  <si>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</si>
  <si>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</si>
  <si>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</si>
  <si>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</si>
  <si>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</si>
  <si>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</si>
  <si>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</si>
  <si>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</si>
  <si>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</si>
  <si>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</si>
  <si>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</si>
  <si>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</si>
  <si>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</si>
  <si>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</si>
  <si>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</si>
  <si>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</si>
  <si>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</si>
  <si>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</si>
  <si>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</si>
  <si>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</si>
  <si>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</si>
  <si>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</si>
  <si>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</si>
  <si>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</si>
  <si>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</si>
  <si>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</si>
  <si>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</si>
  <si>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</si>
  <si>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</si>
  <si>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</si>
  <si>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</si>
  <si>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</si>
  <si>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</si>
  <si>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</si>
  <si>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</si>
  <si>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</si>
  <si>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</si>
  <si>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</si>
  <si>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</si>
  <si>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</si>
  <si>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</si>
  <si>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</si>
  <si>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</si>
  <si>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</si>
  <si>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</si>
  <si>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</si>
  <si>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</si>
  <si>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</si>
  <si>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</si>
  <si>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</si>
  <si>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</si>
  <si>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</si>
  <si>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</si>
  <si>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</si>
  <si>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</si>
  <si>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</si>
  <si>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</si>
  <si>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</si>
  <si>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</si>
  <si>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</si>
  <si>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</si>
  <si>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</si>
  <si>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</si>
  <si>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</si>
  <si>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</si>
  <si>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</si>
  <si>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</si>
  <si>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</si>
  <si>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</si>
  <si>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</si>
  <si>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</si>
  <si>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</si>
  <si>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</si>
  <si>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</si>
  <si>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</si>
  <si>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</si>
  <si>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</si>
  <si>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</si>
  <si>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</si>
  <si>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</si>
  <si>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</si>
  <si>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</si>
  <si>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</si>
  <si>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</si>
  <si>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</si>
  <si>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</si>
  <si>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</si>
  <si>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</si>
  <si>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</si>
  <si>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</si>
  <si>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</si>
  <si>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</si>
  <si>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</si>
  <si>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</si>
  <si>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</si>
  <si>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</si>
  <si>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</si>
  <si>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</si>
  <si>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</si>
  <si>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</si>
  <si>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</si>
  <si>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</si>
  <si>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</si>
  <si>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</si>
  <si>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</si>
  <si>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</si>
  <si>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</si>
  <si>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</si>
  <si>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</si>
  <si>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</si>
  <si>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</si>
  <si>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</si>
  <si>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</si>
  <si>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</si>
  <si>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</si>
  <si>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</si>
  <si>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</si>
  <si>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</si>
  <si>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</si>
  <si>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</si>
  <si>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</si>
  <si>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</si>
  <si>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</si>
  <si>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</si>
  <si>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</si>
  <si>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</si>
  <si>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</si>
  <si>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</si>
  <si>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</si>
  <si>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</si>
  <si>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</si>
  <si>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</si>
  <si>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</si>
  <si>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</si>
  <si>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</si>
  <si>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</si>
  <si>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</si>
  <si>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</si>
  <si>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</si>
  <si>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</si>
  <si>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</si>
  <si>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</si>
  <si>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</si>
  <si>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</si>
  <si>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</si>
  <si>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</si>
  <si>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</si>
  <si>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</si>
  <si>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</si>
  <si>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</si>
  <si>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</si>
  <si>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</si>
  <si>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</si>
  <si>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</si>
  <si>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</si>
  <si>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</si>
  <si>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</si>
  <si>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</si>
  <si>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</si>
  <si>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</si>
  <si>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</si>
  <si>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</si>
  <si>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</si>
  <si>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</si>
  <si>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</si>
  <si>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</si>
  <si>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</si>
  <si>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</si>
  <si>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</si>
  <si>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</si>
  <si>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</si>
  <si>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</si>
  <si>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</si>
  <si>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</si>
  <si>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</si>
  <si>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</si>
  <si>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</si>
  <si>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</si>
  <si>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</si>
  <si>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</si>
  <si>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</si>
  <si>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</si>
  <si>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</si>
  <si>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</si>
  <si>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</si>
  <si>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</si>
  <si>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</si>
  <si>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</si>
  <si>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</si>
  <si>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</si>
  <si>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</si>
  <si>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</si>
  <si>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</si>
  <si>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</si>
  <si>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</si>
  <si>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</si>
  <si>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</si>
  <si>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</si>
  <si>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</si>
  <si>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</si>
  <si>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</si>
  <si>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</si>
  <si>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</si>
  <si>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</si>
  <si>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</si>
  <si>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</si>
  <si>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</si>
  <si>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</si>
  <si>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</si>
  <si>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</si>
  <si>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</si>
  <si>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</si>
  <si>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</si>
  <si>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</si>
  <si>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</si>
  <si>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</si>
  <si>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</si>
  <si>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</si>
  <si>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</si>
  <si>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</si>
  <si>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</si>
  <si>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</si>
  <si>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</si>
  <si>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</si>
  <si>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</si>
  <si>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</si>
  <si>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</si>
  <si>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</si>
  <si>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</si>
  <si>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</si>
  <si>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</si>
  <si>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</si>
  <si>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</si>
  <si>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</si>
  <si>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</si>
  <si>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</si>
  <si>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</si>
  <si>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</si>
  <si>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</si>
  <si>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</si>
  <si>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</si>
  <si>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</si>
  <si>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</si>
  <si>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</si>
  <si>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</si>
  <si>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</si>
  <si>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</si>
  <si>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</si>
  <si>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</si>
  <si>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</si>
  <si>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</si>
  <si>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</si>
  <si>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</si>
  <si>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</si>
  <si>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</si>
  <si>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</si>
  <si>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</si>
  <si>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</si>
  <si>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</si>
  <si>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</si>
  <si>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</si>
  <si>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</si>
  <si>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</si>
  <si>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</si>
  <si>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</si>
  <si>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</si>
  <si>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</si>
  <si>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</si>
  <si>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</si>
  <si>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</si>
  <si>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</si>
  <si>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</si>
  <si>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</si>
  <si>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</si>
  <si>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</si>
  <si>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</si>
  <si>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</si>
  <si>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</si>
  <si>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</si>
  <si>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</si>
  <si>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</si>
  <si>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</si>
  <si>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</si>
  <si>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</si>
  <si>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</si>
  <si>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</si>
  <si>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</si>
  <si>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</si>
  <si>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</si>
  <si>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</si>
  <si>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</si>
  <si>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</si>
  <si>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</si>
  <si>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</si>
  <si>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</si>
  <si>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</si>
  <si>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</si>
  <si>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</si>
  <si>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</si>
  <si>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</si>
  <si>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</si>
  <si>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</si>
  <si>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</si>
  <si>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</si>
  <si>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</si>
  <si>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</si>
  <si>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</si>
  <si>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</si>
  <si>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</si>
  <si>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</si>
  <si>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</si>
  <si>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</si>
  <si>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</si>
  <si>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</si>
  <si>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</si>
  <si>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</si>
  <si>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</si>
  <si>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</si>
  <si>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</si>
  <si>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</si>
  <si>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</si>
  <si>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</si>
  <si>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</si>
  <si>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</si>
  <si>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</si>
  <si>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</si>
  <si>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</si>
  <si>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</si>
  <si>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</si>
  <si>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</si>
  <si>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</si>
  <si>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</si>
  <si>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</si>
  <si>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</si>
  <si>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</si>
  <si>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</si>
  <si>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</si>
  <si>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</si>
  <si>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</si>
  <si>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</si>
  <si>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</si>
  <si>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</si>
  <si>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</si>
  <si>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</si>
  <si>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</si>
  <si>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</si>
  <si>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</si>
  <si>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</si>
  <si>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</si>
  <si>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</si>
  <si>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</si>
  <si>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</si>
  <si>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</si>
  <si>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</si>
  <si>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</si>
  <si>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</si>
  <si>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</si>
  <si>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</si>
  <si>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</si>
  <si>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</si>
  <si>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</si>
  <si>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</si>
  <si>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</si>
  <si>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</si>
  <si>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</si>
  <si>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</si>
  <si>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</si>
  <si>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</si>
  <si>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</si>
  <si>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</si>
  <si>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</si>
  <si>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</si>
  <si>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</si>
  <si>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</si>
  <si>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</si>
  <si>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</si>
  <si>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</si>
  <si>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</si>
  <si>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</si>
  <si>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</si>
  <si>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</si>
  <si>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</si>
  <si>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</si>
  <si>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</si>
  <si>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</si>
  <si>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</si>
  <si>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</si>
  <si>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</si>
  <si>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</si>
  <si>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</si>
  <si>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</si>
  <si>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</si>
  <si>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</si>
  <si>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</si>
  <si>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</si>
  <si>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</si>
  <si>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</si>
  <si>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</si>
  <si>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</si>
  <si>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</si>
  <si>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</si>
  <si>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</si>
  <si>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</si>
  <si>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</si>
  <si>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</si>
  <si>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</si>
  <si>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</si>
  <si>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</si>
  <si>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</si>
  <si>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</si>
  <si>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</si>
  <si>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</si>
  <si>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</si>
  <si>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</si>
  <si>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</si>
  <si>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</si>
  <si>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</si>
  <si>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</si>
  <si>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</si>
  <si>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</si>
  <si>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</si>
  <si>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</si>
  <si>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</si>
  <si>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</si>
  <si>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</si>
  <si>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</si>
  <si>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</si>
  <si>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</si>
  <si>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</si>
  <si>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</si>
  <si>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</si>
  <si>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</si>
  <si>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</si>
  <si>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</si>
  <si>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</si>
  <si>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</si>
  <si>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</si>
  <si>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</si>
  <si>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</si>
  <si>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</si>
  <si>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</si>
  <si>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</si>
  <si>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</si>
  <si>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</si>
  <si>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</si>
  <si>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</si>
  <si>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</si>
  <si>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</si>
  <si>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</si>
  <si>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</si>
  <si>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</si>
  <si>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</si>
  <si>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</si>
  <si>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</si>
  <si>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</si>
  <si>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</si>
  <si>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</si>
  <si>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</si>
  <si>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</si>
  <si>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</si>
  <si>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</si>
  <si>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</si>
  <si>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</si>
  <si>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</si>
  <si>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</si>
  <si>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</si>
  <si>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</si>
  <si>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</si>
  <si>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</si>
  <si>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</si>
  <si>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</si>
  <si>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</si>
  <si>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</si>
  <si>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</si>
  <si>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</si>
  <si>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</si>
  <si>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</si>
  <si>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</si>
  <si>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</si>
  <si>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</si>
  <si>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</si>
  <si>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</si>
  <si>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</si>
  <si>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</si>
  <si>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</si>
  <si>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</si>
  <si>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</si>
  <si>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</si>
  <si>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</si>
  <si>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</si>
  <si>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</si>
  <si>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</si>
  <si>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</si>
  <si>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</si>
  <si>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</si>
  <si>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</si>
  <si>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</si>
  <si>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</si>
  <si>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</si>
  <si>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</si>
  <si>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</si>
  <si>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</si>
  <si>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</si>
  <si>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</si>
  <si>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</si>
  <si>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</si>
  <si>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</si>
  <si>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</si>
  <si>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</si>
  <si>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</si>
  <si>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</si>
  <si>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</si>
  <si>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</si>
  <si>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</si>
  <si>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</si>
  <si>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</si>
  <si>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</si>
  <si>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</si>
  <si>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</si>
  <si>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</si>
  <si>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</si>
  <si>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</si>
  <si>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</si>
  <si>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</si>
  <si>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</si>
  <si>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</si>
  <si>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</si>
  <si>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</si>
  <si>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</si>
  <si>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</si>
  <si>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</si>
  <si>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</si>
  <si>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</si>
  <si>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</si>
  <si>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</si>
  <si>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</si>
  <si>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</si>
  <si>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</si>
  <si>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</si>
  <si>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</si>
  <si>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</si>
  <si>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</si>
  <si>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</si>
  <si>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</si>
  <si>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</si>
  <si>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</si>
  <si>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</si>
  <si>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</si>
  <si>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</si>
  <si>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</si>
  <si>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</si>
  <si>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</si>
  <si>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</si>
  <si>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</si>
  <si>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</si>
  <si>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</si>
  <si>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</si>
  <si>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</si>
  <si>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</si>
  <si>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</si>
  <si>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</si>
  <si>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</si>
  <si>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</si>
  <si>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</si>
  <si>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</si>
  <si>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</si>
  <si>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</si>
  <si>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</si>
  <si>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</si>
  <si>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</si>
  <si>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</si>
  <si>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</si>
  <si>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</si>
  <si>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</si>
  <si>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</si>
  <si>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</si>
  <si>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</si>
  <si>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</si>
  <si>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</si>
  <si>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</si>
  <si>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</si>
  <si>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</si>
  <si>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</si>
  <si>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</si>
  <si>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</si>
  <si>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</si>
  <si>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</si>
  <si>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</si>
  <si>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</si>
  <si>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</si>
  <si>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</si>
  <si>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</si>
  <si>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</si>
  <si>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</si>
  <si>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</si>
  <si>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</si>
  <si>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</si>
  <si>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</si>
  <si>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</si>
  <si>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</si>
  <si>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</si>
  <si>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</si>
  <si>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</si>
  <si>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</si>
  <si>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</si>
  <si>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</si>
  <si>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</si>
  <si>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</si>
  <si>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</si>
  <si>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</si>
  <si>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</si>
  <si>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</si>
  <si>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</si>
  <si>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</si>
  <si>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</si>
  <si>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</si>
  <si>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</si>
  <si>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</si>
  <si>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</si>
  <si>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</si>
  <si>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</si>
  <si>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</si>
  <si>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</si>
  <si>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</si>
  <si>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</si>
  <si>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</si>
  <si>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</si>
  <si>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</si>
  <si>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</si>
  <si>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</si>
  <si>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</si>
  <si>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</si>
  <si>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</si>
  <si>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</si>
  <si>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</si>
  <si>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</si>
  <si>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</si>
  <si>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</si>
  <si>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</si>
  <si>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</si>
  <si>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</si>
  <si>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</si>
  <si>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</si>
  <si>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</si>
  <si>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</si>
  <si>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</si>
  <si>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</si>
  <si>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</si>
  <si>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</si>
  <si>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</si>
  <si>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</si>
  <si>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</si>
  <si>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</si>
  <si>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</si>
  <si>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</si>
  <si>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</si>
  <si>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</si>
  <si>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</si>
  <si>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</si>
  <si>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</si>
  <si>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</si>
  <si>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</si>
  <si>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</si>
  <si>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</si>
  <si>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</si>
  <si>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</si>
  <si>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</si>
  <si>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</si>
  <si>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</si>
  <si>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</si>
  <si>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</si>
  <si>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</si>
  <si>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</si>
  <si>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</si>
  <si>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</si>
  <si>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</si>
  <si>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</si>
  <si>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</si>
  <si>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</si>
  <si>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</si>
  <si>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</si>
  <si>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</si>
  <si>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</si>
  <si>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</si>
  <si>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</si>
  <si>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</si>
  <si>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</si>
  <si>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</si>
  <si>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</si>
  <si>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</si>
  <si>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</si>
  <si>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</si>
  <si>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</si>
  <si>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</si>
  <si>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</si>
  <si>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</si>
  <si>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</si>
  <si>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</si>
  <si>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</si>
  <si>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</si>
  <si>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</si>
  <si>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</si>
  <si>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</si>
  <si>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</si>
  <si>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</si>
  <si>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</si>
  <si>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</si>
  <si>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</si>
  <si>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</si>
  <si>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</si>
  <si>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</si>
  <si>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</si>
  <si>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</si>
  <si>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</si>
  <si>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</si>
  <si>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</si>
  <si>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</si>
  <si>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</si>
  <si>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</si>
  <si>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</si>
  <si>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</si>
  <si>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</si>
  <si>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</si>
  <si>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</si>
  <si>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</si>
  <si>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</si>
  <si>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</si>
  <si>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</si>
  <si>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</si>
  <si>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</si>
  <si>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</si>
  <si>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</si>
  <si>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</si>
  <si>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</si>
  <si>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</si>
  <si>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</si>
  <si>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</si>
  <si>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</si>
  <si>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</si>
  <si>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</si>
  <si>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</si>
  <si>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</si>
  <si>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</si>
  <si>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</si>
  <si>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</si>
  <si>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</si>
  <si>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</si>
  <si>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</si>
  <si>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</si>
  <si>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</si>
  <si>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</si>
  <si>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</si>
  <si>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</si>
  <si>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</si>
  <si>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</si>
  <si>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</si>
  <si>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</si>
  <si>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</si>
  <si>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</si>
  <si>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</si>
  <si>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</si>
  <si>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</si>
  <si>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</si>
  <si>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</si>
  <si>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</si>
  <si>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</si>
  <si>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</si>
  <si>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</si>
  <si>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</si>
  <si>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</si>
  <si>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</si>
  <si>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</si>
  <si>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</si>
  <si>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</si>
  <si>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</si>
  <si>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</si>
  <si>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</si>
  <si>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</si>
  <si>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</si>
  <si>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</si>
  <si>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</si>
  <si>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</si>
  <si>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</si>
  <si>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</si>
  <si>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</si>
  <si>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</si>
  <si>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</si>
  <si>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</si>
  <si>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</si>
  <si>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</si>
  <si>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</si>
  <si>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</si>
  <si>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</si>
  <si>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</si>
  <si>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</si>
  <si>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</si>
  <si>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</si>
  <si>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</si>
  <si>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</si>
  <si>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</si>
  <si>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</si>
  <si>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</si>
  <si>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</si>
  <si>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</si>
  <si>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</si>
  <si>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</si>
  <si>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</si>
  <si>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</si>
  <si>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</si>
  <si>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</si>
  <si>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</si>
  <si>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</si>
  <si>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</si>
  <si>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</si>
  <si>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</si>
  <si>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</si>
  <si>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</si>
  <si>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</si>
  <si>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</si>
  <si>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</si>
  <si>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</si>
  <si>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</si>
  <si>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</si>
  <si>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</si>
  <si>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</si>
  <si>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</si>
  <si>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</si>
  <si>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</si>
  <si>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</si>
  <si>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</si>
  <si>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</si>
  <si>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</si>
  <si>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</si>
  <si>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</si>
  <si>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</si>
  <si>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</si>
  <si>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</si>
  <si>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</si>
  <si>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</si>
  <si>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</si>
  <si>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</si>
  <si>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</si>
  <si>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</si>
  <si>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</si>
  <si>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</si>
  <si>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</si>
  <si>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</si>
  <si>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</si>
  <si>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</si>
  <si>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</si>
  <si>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</si>
  <si>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</si>
  <si>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</si>
  <si>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</si>
  <si>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</si>
  <si>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</si>
  <si>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</si>
  <si>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</si>
  <si>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</si>
  <si>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</si>
  <si>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</si>
  <si>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</si>
  <si>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</si>
  <si>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</si>
  <si>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</si>
  <si>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</si>
  <si>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</si>
  <si>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</si>
  <si>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</si>
  <si>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</si>
  <si>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</si>
  <si>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</si>
  <si>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</si>
  <si>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</si>
  <si>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</si>
  <si>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</si>
  <si>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</si>
  <si>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</si>
  <si>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</si>
  <si>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</si>
  <si>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</si>
  <si>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</si>
  <si>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</si>
  <si>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</si>
  <si>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</si>
  <si>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</si>
  <si>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</si>
  <si>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</si>
  <si>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</si>
  <si>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</si>
  <si>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</si>
  <si>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</si>
  <si>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</si>
  <si>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</si>
  <si>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</si>
  <si>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</si>
  <si>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</si>
  <si>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</si>
  <si>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</si>
  <si>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</si>
  <si>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</si>
  <si>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</si>
  <si>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</si>
  <si>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</si>
  <si>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</si>
  <si>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</si>
  <si>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</si>
  <si>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</si>
  <si>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</si>
  <si>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</si>
  <si>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</si>
  <si>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</si>
  <si>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</si>
  <si>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</si>
  <si>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</si>
  <si>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</si>
  <si>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</si>
  <si>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</si>
  <si>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</si>
  <si>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</si>
  <si>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</si>
  <si>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</si>
  <si>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</si>
  <si>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</si>
  <si>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</si>
  <si>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</si>
  <si>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</si>
  <si>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</si>
  <si>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</si>
  <si>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</si>
  <si>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</si>
  <si>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</si>
  <si>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</si>
  <si>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</si>
  <si>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</si>
  <si>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</si>
  <si>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</si>
  <si>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</si>
  <si>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</si>
  <si>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</si>
  <si>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</si>
  <si>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</si>
  <si>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</si>
  <si>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</si>
  <si>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</si>
  <si>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</si>
  <si>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</si>
  <si>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</si>
  <si>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</si>
  <si>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</si>
  <si>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</si>
  <si>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</si>
  <si>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</si>
  <si>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</si>
  <si>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</si>
  <si>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</si>
  <si>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</si>
  <si>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</si>
  <si>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</si>
  <si>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</si>
  <si>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</si>
  <si>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</si>
  <si>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</si>
  <si>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</si>
  <si>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</si>
  <si>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</si>
  <si>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</si>
  <si>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</si>
  <si>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</si>
  <si>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</si>
  <si>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</si>
  <si>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</si>
  <si>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</si>
  <si>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</si>
  <si>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</si>
  <si>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</si>
  <si>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</si>
  <si>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</si>
  <si>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</si>
  <si>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</si>
  <si>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</si>
  <si>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</si>
  <si>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</si>
  <si>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</si>
  <si>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</si>
  <si>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</si>
  <si>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</si>
  <si>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</si>
  <si>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</si>
  <si>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</si>
  <si>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</si>
  <si>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</si>
  <si>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</si>
  <si>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</si>
  <si>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</si>
  <si>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</si>
  <si>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</si>
  <si>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</si>
  <si>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</si>
  <si>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</si>
  <si>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</si>
  <si>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</si>
  <si>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</si>
  <si>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</si>
  <si>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</si>
  <si>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</si>
  <si>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</si>
  <si>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</si>
  <si>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</si>
  <si>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</si>
  <si>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</si>
  <si>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</si>
  <si>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</si>
  <si>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</si>
  <si>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</si>
  <si>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</si>
  <si>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</si>
  <si>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</si>
  <si>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</si>
  <si>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</si>
  <si>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</si>
  <si>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</si>
  <si>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</si>
  <si>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</si>
  <si>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</si>
  <si>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</si>
  <si>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</si>
  <si>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</si>
  <si>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</si>
  <si>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</si>
  <si>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</si>
  <si>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</si>
  <si>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</si>
  <si>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</si>
  <si>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</si>
  <si>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</si>
  <si>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</si>
  <si>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</si>
  <si>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</si>
  <si>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</si>
  <si>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</si>
  <si>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</si>
  <si>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</si>
  <si>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</si>
  <si>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</si>
  <si>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</si>
  <si>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</si>
  <si>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</si>
  <si>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</si>
  <si>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</si>
  <si>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</si>
  <si>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</si>
  <si>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</si>
  <si>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</si>
  <si>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</si>
  <si>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</si>
  <si>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</si>
  <si>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</si>
  <si>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</si>
  <si>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</si>
  <si>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</si>
  <si>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</si>
  <si>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</si>
  <si>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</si>
  <si>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</si>
  <si>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</si>
  <si>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</si>
  <si>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</si>
  <si>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</si>
  <si>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</si>
  <si>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</si>
  <si>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</si>
  <si>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</si>
  <si>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</si>
  <si>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</si>
  <si>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</si>
  <si>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</si>
  <si>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</si>
  <si>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</si>
  <si>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</si>
  <si>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</si>
  <si>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</si>
  <si>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</si>
  <si>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</si>
  <si>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</si>
  <si>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</si>
  <si>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</si>
  <si>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</si>
  <si>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</si>
  <si>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</si>
  <si>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</si>
  <si>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</si>
  <si>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</si>
  <si>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</si>
  <si>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</si>
  <si>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</si>
  <si>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</si>
  <si>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</si>
  <si>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</si>
  <si>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</si>
  <si>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</si>
  <si>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</si>
  <si>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</si>
  <si>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</si>
  <si>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</si>
  <si>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</si>
  <si>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</si>
  <si>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</si>
  <si>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</si>
  <si>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</si>
  <si>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</si>
  <si>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</si>
  <si>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</si>
  <si>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</si>
  <si>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</si>
  <si>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</si>
  <si>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</si>
  <si>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</si>
  <si>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</si>
  <si>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</si>
  <si>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</si>
  <si>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</si>
  <si>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</si>
  <si>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</si>
  <si>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</si>
  <si>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</si>
  <si>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</si>
  <si>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</si>
  <si>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</si>
  <si>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</si>
  <si>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</si>
  <si>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</si>
  <si>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</si>
  <si>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</si>
  <si>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</si>
  <si>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</si>
  <si>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</si>
  <si>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</si>
  <si>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</si>
  <si>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</si>
  <si>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</si>
  <si>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</si>
  <si>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</si>
  <si>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</si>
  <si>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</si>
  <si>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</si>
  <si>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</si>
  <si>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</si>
  <si>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</si>
  <si>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</si>
  <si>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</si>
  <si>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</si>
  <si>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</si>
  <si>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</si>
  <si>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</si>
  <si>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</si>
  <si>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</si>
  <si>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</si>
  <si>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</si>
  <si>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</si>
  <si>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</si>
  <si>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</si>
  <si>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</si>
  <si>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</si>
  <si>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</si>
  <si>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</si>
  <si>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</si>
  <si>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</si>
  <si>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</si>
  <si>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</si>
  <si>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</si>
  <si>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</si>
  <si>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</si>
  <si>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</si>
  <si>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</si>
  <si>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</si>
  <si>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</si>
  <si>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</si>
  <si>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</si>
  <si>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</si>
  <si>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</si>
  <si>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</si>
  <si>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</si>
  <si>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</si>
  <si>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</si>
  <si>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</si>
  <si>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</si>
  <si>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</si>
  <si>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</si>
  <si>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</si>
  <si>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</si>
  <si>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</si>
  <si>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</si>
  <si>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</si>
  <si>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</si>
  <si>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</si>
  <si>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</si>
  <si>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</si>
  <si>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</si>
  <si>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</si>
  <si>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</si>
  <si>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</si>
  <si>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</si>
  <si>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</si>
  <si>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</si>
  <si>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</si>
  <si>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</si>
  <si>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</si>
  <si>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</si>
  <si>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</si>
  <si>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</si>
  <si>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</si>
  <si>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</si>
  <si>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</si>
  <si>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</si>
  <si>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</si>
  <si>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</si>
  <si>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</si>
  <si>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</si>
  <si>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</si>
  <si>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</si>
  <si>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</si>
  <si>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</si>
  <si>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</si>
  <si>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</si>
  <si>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</si>
  <si>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</si>
  <si>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</si>
  <si>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</si>
  <si>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</si>
  <si>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</si>
  <si>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</si>
  <si>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</si>
  <si>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</si>
  <si>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</si>
  <si>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</si>
  <si>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</si>
  <si>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</si>
  <si>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</si>
  <si>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</si>
  <si>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</si>
  <si>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</si>
  <si>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</si>
  <si>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</si>
  <si>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</si>
  <si>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</si>
  <si>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</si>
  <si>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</si>
  <si>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</si>
  <si>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</si>
  <si>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</si>
  <si>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</si>
  <si>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</si>
  <si>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</si>
  <si>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</si>
  <si>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</si>
  <si>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</si>
  <si>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</si>
  <si>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</si>
  <si>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</si>
  <si>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</si>
  <si>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</si>
  <si>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</si>
  <si>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</si>
  <si>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</si>
  <si>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</si>
  <si>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</si>
  <si>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</si>
  <si>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</si>
  <si>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</si>
  <si>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</si>
  <si>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</si>
  <si>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</si>
  <si>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</si>
  <si>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</si>
  <si>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</si>
  <si>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</si>
  <si>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</si>
  <si>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</si>
  <si>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</si>
  <si>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</si>
  <si>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</si>
  <si>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</si>
  <si>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</si>
  <si>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</si>
  <si>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</si>
  <si>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</si>
  <si>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</si>
  <si>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</si>
  <si>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</si>
  <si>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</si>
  <si>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</si>
  <si>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</si>
  <si>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</si>
  <si>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</si>
  <si>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</si>
  <si>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</si>
  <si>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</si>
  <si>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</si>
  <si>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</si>
  <si>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</si>
  <si>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</si>
  <si>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</si>
  <si>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</si>
  <si>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</si>
  <si>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</si>
  <si>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</si>
  <si>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</si>
  <si>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</si>
  <si>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</si>
  <si>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</si>
  <si>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</si>
  <si>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</si>
  <si>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</si>
  <si>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</si>
  <si>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</si>
  <si>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</si>
  <si>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</si>
  <si>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</si>
  <si>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</si>
  <si>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</si>
  <si>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</si>
  <si>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</si>
  <si>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</si>
  <si>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</si>
  <si>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</si>
  <si>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</si>
  <si>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</si>
  <si>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</si>
  <si>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</si>
  <si>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</si>
  <si>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</si>
  <si>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</si>
  <si>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</si>
  <si>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</si>
  <si>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</si>
  <si>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</si>
  <si>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</si>
  <si>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</si>
  <si>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</si>
  <si>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</si>
  <si>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</si>
  <si>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</si>
  <si>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</si>
  <si>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</si>
  <si>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</si>
  <si>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</si>
  <si>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</si>
  <si>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</si>
  <si>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</si>
  <si>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</si>
  <si>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</si>
  <si>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</si>
  <si>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</si>
  <si>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</si>
  <si>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</si>
  <si>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</si>
  <si>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</si>
  <si>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</si>
  <si>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</si>
  <si>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</si>
  <si>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</si>
  <si>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</si>
  <si>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</si>
  <si>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</si>
  <si>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</si>
  <si>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</si>
  <si>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</si>
  <si>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</si>
  <si>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</si>
  <si>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</si>
  <si>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</si>
  <si>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</si>
  <si>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</si>
  <si>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</si>
  <si>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</si>
  <si>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</si>
  <si>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</si>
  <si>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</si>
  <si>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</si>
  <si>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</si>
  <si>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</si>
  <si>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</si>
  <si>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</si>
  <si>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</si>
  <si>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</si>
  <si>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</si>
  <si>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</si>
  <si>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</si>
  <si>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</si>
  <si>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</si>
  <si>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</si>
  <si>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</si>
  <si>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</si>
  <si>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</si>
  <si>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</si>
  <si>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</si>
  <si>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</si>
  <si>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</si>
  <si>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</si>
  <si>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</si>
  <si>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</si>
  <si>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</si>
  <si>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</si>
  <si>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</si>
  <si>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</si>
  <si>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</si>
  <si>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</si>
  <si>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</si>
  <si>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</si>
  <si>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</si>
  <si>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</si>
  <si>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</si>
  <si>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</si>
  <si>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</si>
  <si>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</si>
  <si>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</si>
  <si>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</si>
  <si>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</si>
  <si>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</si>
  <si>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</si>
  <si>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</si>
  <si>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</si>
  <si>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</si>
  <si>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</si>
  <si>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</si>
  <si>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</si>
  <si>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</si>
  <si>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</si>
  <si>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</si>
  <si>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</si>
  <si>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</si>
  <si>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</si>
  <si>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</si>
  <si>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</si>
  <si>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</si>
  <si>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</si>
  <si>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</si>
  <si>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</si>
  <si>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</si>
  <si>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</si>
  <si>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</si>
  <si>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</si>
  <si>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</si>
  <si>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</si>
  <si>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</si>
  <si>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</si>
  <si>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</si>
  <si>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</si>
  <si>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</si>
  <si>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</si>
  <si>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</si>
  <si>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</si>
  <si>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</si>
  <si>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</si>
  <si>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</si>
  <si>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</si>
  <si>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</si>
  <si>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</si>
  <si>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</si>
  <si>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</si>
  <si>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</si>
  <si>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</si>
  <si>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</si>
  <si>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</si>
  <si>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</si>
  <si>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</si>
  <si>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</si>
  <si>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</si>
  <si>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</si>
  <si>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</si>
  <si>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</si>
  <si>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</si>
  <si>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</si>
  <si>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</si>
  <si>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</si>
  <si>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</si>
  <si>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</si>
  <si>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</si>
  <si>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</si>
  <si>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</si>
  <si>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</si>
  <si>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</si>
  <si>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</si>
  <si>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</si>
  <si>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</si>
  <si>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</si>
  <si>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</si>
  <si>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</si>
  <si>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</si>
  <si>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</si>
  <si>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</si>
  <si>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</si>
  <si>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</si>
  <si>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</si>
  <si>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</si>
  <si>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</si>
  <si>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</si>
  <si>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</si>
  <si>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</si>
  <si>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</si>
  <si>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</si>
  <si>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</si>
  <si>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</si>
  <si>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</si>
  <si>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</si>
  <si>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</si>
  <si>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</si>
  <si>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</si>
  <si>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</si>
  <si>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</si>
  <si>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</si>
  <si>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</si>
  <si>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</si>
  <si>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</si>
  <si>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</si>
  <si>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</si>
  <si>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</si>
  <si>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</si>
  <si>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</si>
  <si>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</si>
  <si>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</si>
  <si>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</si>
  <si>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</si>
  <si>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</si>
  <si>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</si>
  <si>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</si>
  <si>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</si>
  <si>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</si>
  <si>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</si>
  <si>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</si>
  <si>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</si>
  <si>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</si>
  <si>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</si>
  <si>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</si>
  <si>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</si>
  <si>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</si>
  <si>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</si>
  <si>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</si>
  <si>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</si>
  <si>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</si>
  <si>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</si>
  <si>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</si>
  <si>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</si>
  <si>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</si>
  <si>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</si>
  <si>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</si>
  <si>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</si>
  <si>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</si>
  <si>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</si>
  <si>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</si>
  <si>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</si>
  <si>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</si>
  <si>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</si>
  <si>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</si>
  <si>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</si>
  <si>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</si>
  <si>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</si>
  <si>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</si>
  <si>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</si>
  <si>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</si>
  <si>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</si>
  <si>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</si>
  <si>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</si>
  <si>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</si>
  <si>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</si>
  <si>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</si>
  <si>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</si>
  <si>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</si>
  <si>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</si>
  <si>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</si>
  <si>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</si>
  <si>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</si>
  <si>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</si>
  <si>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</si>
  <si>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</si>
  <si>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</si>
  <si>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</si>
  <si>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</si>
  <si>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</si>
  <si>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</si>
  <si>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</si>
  <si>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</si>
  <si>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</si>
  <si>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</si>
  <si>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</si>
  <si>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</si>
  <si>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</si>
  <si>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</si>
  <si>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</si>
  <si>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</si>
  <si>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</si>
  <si>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</si>
  <si>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</si>
  <si>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</si>
  <si>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</si>
  <si>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</si>
  <si>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</si>
  <si>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</si>
  <si>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</si>
  <si>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</si>
  <si>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</si>
  <si>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</si>
  <si>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</si>
  <si>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</si>
  <si>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</si>
  <si>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</si>
  <si>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</si>
  <si>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</si>
  <si>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</si>
  <si>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</si>
  <si>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</si>
  <si>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</si>
  <si>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</si>
  <si>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</si>
  <si>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</si>
  <si>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</si>
  <si>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</si>
  <si>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</si>
  <si>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</si>
  <si>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</si>
  <si>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</si>
  <si>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</si>
  <si>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</si>
  <si>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</si>
  <si>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</si>
  <si>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</si>
  <si>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</si>
  <si>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</si>
  <si>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</si>
  <si>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</si>
  <si>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</si>
  <si>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</si>
  <si>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</si>
  <si>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</si>
  <si>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</si>
  <si>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</si>
  <si>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</si>
  <si>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</si>
  <si>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</si>
  <si>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</si>
  <si>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</si>
  <si>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</si>
  <si>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</si>
  <si>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</si>
  <si>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</si>
  <si>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</si>
  <si>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</si>
  <si>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</si>
  <si>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</si>
  <si>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</si>
  <si>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</si>
  <si>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</si>
  <si>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</si>
  <si>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</si>
  <si>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</si>
  <si>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</si>
  <si>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</si>
  <si>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</si>
  <si>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</si>
  <si>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</si>
  <si>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</si>
  <si>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</si>
  <si>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</si>
  <si>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</si>
  <si>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</si>
  <si>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</si>
  <si>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</si>
  <si>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</si>
  <si>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</si>
  <si>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</si>
  <si>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</si>
  <si>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</si>
  <si>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</si>
  <si>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</si>
  <si>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</si>
  <si>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</si>
  <si>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</si>
  <si>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</si>
  <si>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</si>
  <si>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</si>
  <si>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</si>
  <si>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</si>
  <si>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</si>
  <si>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</si>
  <si>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</si>
  <si>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</si>
  <si>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</si>
  <si>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</si>
  <si>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</si>
  <si>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</si>
  <si>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</si>
  <si>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</si>
  <si>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</si>
  <si>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</si>
  <si>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</si>
  <si>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</si>
  <si>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</si>
  <si>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</si>
  <si>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</si>
  <si>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</si>
  <si>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</si>
  <si>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</si>
  <si>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</si>
  <si>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</si>
  <si>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</si>
  <si>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</si>
  <si>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</si>
  <si>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</si>
  <si>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</si>
  <si>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</si>
  <si>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</si>
  <si>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</si>
  <si>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</si>
  <si>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</si>
  <si>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</si>
  <si>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</si>
  <si>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</si>
  <si>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</si>
  <si>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</si>
  <si>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</si>
  <si>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</si>
  <si>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</si>
  <si>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</si>
  <si>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</si>
  <si>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</si>
  <si>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</si>
  <si>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</si>
  <si>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</si>
  <si>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</si>
  <si>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</si>
  <si>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</si>
  <si>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</si>
  <si>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</si>
  <si>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</si>
  <si>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</si>
  <si>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</si>
  <si>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</si>
  <si>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</si>
  <si>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</si>
  <si>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</si>
  <si>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</si>
  <si>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</si>
  <si>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</si>
  <si>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</si>
  <si>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</si>
  <si>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</si>
  <si>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</si>
  <si>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</si>
  <si>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</si>
  <si>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</si>
  <si>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</si>
  <si>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</si>
  <si>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</si>
  <si>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</si>
  <si>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</si>
  <si>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</si>
  <si>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</si>
  <si>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</si>
  <si>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</si>
  <si>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</si>
  <si>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</si>
  <si>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</si>
  <si>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</si>
  <si>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</si>
  <si>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</si>
  <si>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</si>
  <si>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</si>
  <si>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</si>
  <si>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</si>
  <si>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</si>
  <si>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</si>
  <si>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</si>
  <si>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</si>
  <si>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</si>
  <si>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</si>
  <si>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</si>
  <si>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</si>
  <si>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</si>
  <si>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</si>
  <si>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</si>
  <si>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</si>
  <si>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</si>
  <si>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</si>
  <si>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</si>
  <si>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</si>
  <si>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</si>
  <si>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</si>
  <si>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</si>
  <si>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</si>
  <si>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</si>
  <si>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</si>
  <si>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</si>
  <si>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</si>
  <si>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</si>
  <si>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</si>
  <si>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</si>
  <si>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</si>
  <si>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</si>
  <si>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</si>
  <si>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</si>
  <si>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</si>
  <si>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</si>
  <si>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</si>
  <si>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</si>
  <si>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</si>
  <si>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</si>
  <si>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</si>
  <si>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</si>
  <si>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</si>
  <si>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</si>
  <si>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</si>
  <si>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</si>
  <si>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</si>
  <si>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</si>
  <si>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</si>
  <si>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</si>
  <si>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</si>
  <si>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</si>
  <si>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</si>
  <si>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</si>
  <si>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</si>
  <si>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</si>
  <si>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</si>
  <si>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</si>
  <si>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</si>
  <si>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</si>
  <si>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</si>
  <si>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</si>
  <si>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</si>
  <si>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</si>
  <si>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</si>
  <si>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</si>
  <si>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</si>
  <si>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</si>
  <si>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</si>
  <si>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</si>
  <si>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</si>
  <si>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</si>
  <si>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</si>
  <si>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</si>
  <si>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</si>
  <si>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</si>
  <si>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</si>
  <si>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</si>
  <si>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</si>
  <si>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</si>
  <si>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</si>
  <si>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</si>
  <si>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</si>
  <si>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</si>
  <si>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</si>
  <si>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</si>
  <si>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</si>
  <si>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</si>
  <si>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</si>
  <si>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</si>
  <si>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</si>
  <si>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</si>
  <si>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</si>
  <si>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</si>
  <si>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</si>
  <si>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</si>
  <si>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</si>
  <si>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</si>
  <si>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</si>
  <si>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</si>
  <si>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</si>
  <si>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</si>
  <si>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</si>
  <si>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</si>
  <si>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</si>
  <si>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</si>
  <si>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</si>
  <si>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</si>
  <si>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</si>
  <si>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</si>
  <si>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</si>
  <si>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</si>
  <si>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</si>
  <si>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</si>
  <si>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</si>
  <si>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</si>
  <si>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</si>
  <si>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</si>
  <si>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</si>
  <si>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</si>
  <si>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</si>
  <si>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</si>
  <si>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</si>
  <si>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</si>
  <si>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</si>
  <si>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</si>
  <si>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</si>
  <si>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</si>
  <si>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</si>
  <si>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</si>
  <si>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</si>
  <si>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</si>
  <si>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</si>
  <si>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</si>
  <si>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</si>
  <si>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</si>
  <si>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</si>
  <si>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</si>
  <si>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</si>
  <si>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</si>
  <si>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</si>
  <si>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</si>
  <si>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</si>
  <si>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</si>
  <si>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</si>
  <si>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</si>
  <si>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</si>
  <si>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</si>
  <si>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</si>
  <si>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</si>
  <si>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</si>
  <si>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</si>
  <si>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</si>
  <si>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</si>
  <si>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</si>
  <si>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</si>
  <si>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</si>
  <si>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</si>
  <si>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</si>
  <si>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</si>
  <si>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</si>
  <si>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</si>
  <si>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</si>
  <si>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</si>
  <si>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</si>
  <si>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</si>
  <si>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</si>
  <si>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</si>
  <si>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</si>
  <si>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</si>
  <si>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</si>
  <si>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</si>
  <si>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</si>
  <si>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</si>
  <si>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</si>
  <si>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</si>
  <si>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</si>
  <si>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</si>
  <si>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</si>
  <si>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</si>
  <si>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</si>
  <si>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</si>
  <si>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</si>
  <si>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</si>
  <si>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</si>
  <si>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</si>
  <si>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</si>
  <si>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</si>
  <si>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</si>
  <si>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</si>
  <si>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</si>
  <si>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</si>
  <si>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</si>
  <si>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</si>
  <si>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</si>
  <si>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</si>
  <si>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</si>
  <si>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</si>
  <si>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</si>
  <si>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</si>
  <si>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</si>
  <si>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</si>
  <si>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</si>
  <si>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</si>
  <si>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</si>
  <si>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</si>
  <si>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</si>
  <si>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</si>
  <si>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</si>
  <si>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</si>
  <si>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</si>
  <si>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</si>
  <si>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</si>
  <si>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</si>
  <si>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</si>
  <si>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</si>
  <si>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</si>
  <si>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</si>
  <si>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</si>
  <si>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</si>
  <si>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</si>
  <si>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</si>
  <si>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</si>
  <si>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</si>
  <si>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</si>
  <si>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</si>
  <si>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</si>
  <si>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</si>
  <si>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</si>
  <si>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</si>
  <si>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</si>
  <si>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</si>
  <si>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</si>
  <si>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</si>
  <si>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</si>
  <si>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</si>
  <si>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</si>
  <si>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</si>
  <si>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</si>
  <si>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</si>
  <si>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</si>
  <si>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</si>
  <si>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</si>
  <si>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</si>
  <si>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</si>
  <si>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</si>
  <si>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</si>
  <si>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</si>
  <si>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</si>
  <si>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</si>
  <si>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</si>
  <si>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</si>
  <si>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</si>
  <si>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</si>
  <si>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</si>
  <si>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</si>
  <si>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</si>
  <si>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</si>
  <si>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</si>
  <si>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</si>
  <si>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</si>
  <si>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</si>
  <si>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</si>
  <si>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</si>
  <si>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</si>
  <si>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</si>
  <si>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</si>
  <si>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</si>
  <si>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</si>
  <si>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</si>
  <si>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</si>
  <si>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</si>
  <si>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</si>
  <si>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</si>
  <si>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</si>
  <si>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</si>
  <si>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</si>
  <si>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</si>
  <si>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</si>
  <si>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</si>
  <si>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</si>
  <si>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</si>
  <si>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</si>
  <si>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</si>
  <si>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</si>
  <si>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</si>
  <si>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</si>
  <si>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</si>
  <si>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</si>
  <si>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</si>
  <si>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</si>
  <si>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</si>
  <si>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</si>
  <si>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</si>
  <si>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</si>
  <si>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</si>
  <si>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</si>
  <si>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</si>
  <si>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</si>
  <si>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</si>
  <si>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</si>
  <si>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</si>
  <si>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</si>
  <si>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</si>
  <si>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</si>
  <si>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</si>
  <si>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</si>
  <si>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</si>
  <si>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</si>
  <si>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</si>
  <si>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</si>
  <si>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</si>
  <si>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</si>
  <si>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</si>
  <si>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</si>
  <si>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</si>
  <si>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</si>
  <si>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</si>
  <si>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</si>
  <si>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</si>
  <si>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</si>
  <si>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</si>
  <si>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</si>
  <si>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</si>
  <si>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</si>
  <si>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</si>
  <si>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</si>
  <si>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</si>
  <si>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</si>
  <si>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</si>
  <si>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</si>
  <si>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</si>
  <si>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</si>
  <si>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</si>
  <si>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</si>
  <si>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</si>
  <si>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</si>
  <si>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</si>
  <si>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</si>
  <si>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</si>
  <si>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</si>
  <si>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</si>
  <si>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</si>
  <si>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</si>
  <si>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</si>
  <si>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</si>
  <si>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</si>
  <si>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</si>
  <si>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</si>
  <si>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</si>
  <si>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</si>
  <si>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</si>
  <si>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</si>
  <si>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</si>
  <si>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</si>
  <si>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</si>
  <si>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</si>
  <si>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</si>
  <si>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</si>
  <si>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</si>
  <si>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</si>
  <si>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</si>
  <si>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</si>
  <si>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</si>
  <si>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</si>
  <si>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</si>
  <si>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</si>
  <si>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</si>
  <si>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</si>
  <si>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</si>
  <si>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</si>
  <si>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</si>
  <si>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</si>
  <si>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</si>
  <si>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</si>
  <si>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</si>
  <si>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</si>
  <si>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</si>
  <si>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</si>
  <si>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</si>
  <si>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</si>
  <si>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</si>
  <si>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</si>
  <si>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</si>
  <si>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</si>
  <si>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</si>
  <si>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</si>
  <si>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</si>
  <si>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</si>
  <si>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</si>
  <si>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</si>
  <si>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</si>
  <si>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</si>
  <si>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</si>
  <si>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</si>
  <si>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</si>
  <si>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</si>
  <si>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</si>
  <si>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</si>
  <si>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</si>
  <si>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</si>
  <si>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</si>
  <si>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</si>
  <si>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</si>
  <si>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</si>
  <si>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</si>
  <si>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</si>
  <si>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</si>
  <si>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</si>
  <si>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</si>
  <si>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</si>
  <si>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</si>
  <si>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</si>
  <si>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</si>
  <si>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</si>
  <si>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</si>
  <si>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</si>
  <si>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</si>
  <si>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</si>
  <si>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</si>
  <si>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</si>
  <si>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</si>
  <si>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</si>
  <si>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</si>
  <si>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</si>
  <si>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</si>
  <si>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</si>
  <si>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</si>
  <si>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</si>
  <si>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</si>
  <si>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</si>
  <si>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</si>
  <si>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</si>
  <si>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</si>
  <si>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</si>
  <si>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</si>
  <si>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</si>
  <si>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</si>
  <si>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</si>
  <si>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</si>
  <si>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</si>
  <si>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</si>
  <si>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</si>
  <si>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</si>
  <si>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</si>
  <si>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</si>
  <si>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</si>
  <si>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</si>
  <si>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</si>
  <si>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</si>
  <si>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</si>
  <si>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</si>
  <si>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</si>
  <si>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</si>
  <si>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</si>
  <si>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</si>
  <si>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</si>
  <si>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</si>
  <si>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</si>
  <si>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</si>
  <si>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</si>
  <si>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</si>
  <si>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</si>
  <si>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</si>
  <si>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</si>
  <si>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</si>
  <si>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</si>
  <si>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</si>
  <si>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</si>
  <si>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</si>
  <si>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</si>
  <si>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</si>
  <si>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</si>
  <si>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</si>
  <si>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</si>
  <si>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</si>
  <si>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</si>
  <si>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</si>
  <si>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</si>
  <si>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</si>
  <si>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</si>
  <si>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</si>
  <si>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</si>
  <si>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</si>
  <si>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</si>
  <si>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</si>
  <si>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</si>
  <si>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</si>
  <si>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</si>
  <si>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</si>
  <si>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</si>
  <si>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</si>
  <si>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</si>
  <si>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</si>
  <si>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</si>
  <si>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</si>
  <si>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</si>
  <si>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</si>
  <si>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</si>
  <si>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</si>
  <si>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</si>
  <si>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</si>
  <si>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</si>
  <si>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</si>
  <si>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</si>
  <si>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</si>
  <si>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</si>
  <si>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</si>
  <si>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</si>
  <si>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</si>
  <si>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</si>
  <si>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</si>
  <si>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</si>
  <si>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</si>
  <si>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</si>
  <si>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</si>
  <si>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</si>
  <si>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</si>
  <si>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</si>
  <si>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</si>
  <si>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</si>
  <si>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</si>
  <si>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</si>
  <si>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</si>
  <si>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</si>
  <si>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</si>
  <si>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</si>
  <si>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</si>
  <si>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</si>
  <si>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</si>
  <si>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</si>
  <si>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</si>
  <si>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</si>
  <si>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</si>
  <si>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</si>
  <si>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</si>
  <si>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</si>
  <si>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</si>
  <si>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</si>
  <si>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</si>
  <si>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</si>
  <si>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</si>
  <si>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</si>
  <si>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</si>
  <si>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</si>
  <si>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</si>
  <si>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</si>
  <si>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</si>
  <si>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</si>
  <si>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</si>
  <si>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</si>
  <si>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</si>
  <si>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</si>
  <si>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</si>
  <si>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</si>
  <si>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</si>
  <si>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</si>
  <si>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</si>
  <si>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</si>
  <si>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</si>
  <si>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</si>
  <si>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</si>
  <si>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</si>
  <si>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</si>
  <si>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</si>
  <si>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</si>
  <si>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</si>
  <si>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</si>
  <si>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</si>
  <si>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</si>
  <si>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</si>
  <si>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</si>
  <si>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</si>
  <si>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</si>
  <si>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</si>
  <si>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</si>
  <si>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</si>
  <si>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</si>
  <si>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</si>
  <si>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</si>
  <si>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</si>
  <si>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</si>
  <si>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</si>
  <si>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</si>
  <si>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</si>
  <si>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</si>
  <si>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</si>
  <si>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</si>
  <si>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</si>
  <si>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</si>
  <si>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</si>
  <si>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</si>
  <si>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</si>
  <si>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</si>
  <si>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</si>
  <si>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</si>
  <si>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</si>
  <si>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</si>
  <si>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</si>
  <si>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</si>
  <si>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</si>
  <si>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</si>
  <si>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</si>
  <si>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</si>
  <si>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</si>
  <si>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</si>
  <si>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</si>
  <si>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</si>
  <si>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</si>
  <si>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</si>
  <si>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</si>
  <si>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</si>
  <si>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</si>
  <si>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</si>
  <si>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</si>
  <si>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</si>
  <si>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</si>
  <si>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</si>
  <si>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</si>
  <si>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</si>
  <si>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</si>
  <si>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</si>
  <si>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</si>
  <si>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</si>
  <si>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</si>
  <si>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</si>
  <si>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</si>
  <si>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</si>
  <si>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</si>
  <si>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</si>
  <si>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</si>
  <si>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</si>
  <si>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</si>
  <si>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</si>
  <si>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</si>
  <si>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</si>
  <si>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</si>
  <si>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</si>
  <si>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</si>
  <si>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</si>
  <si>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</si>
  <si>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</si>
  <si>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</si>
  <si>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</si>
  <si>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</si>
  <si>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</si>
  <si>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</si>
  <si>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</si>
  <si>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</si>
  <si>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</si>
  <si>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</si>
  <si>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</si>
  <si>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</si>
  <si>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</si>
  <si>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</si>
  <si>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</si>
  <si>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</si>
  <si>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</si>
  <si>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</si>
  <si>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</si>
  <si>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</si>
  <si>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</si>
  <si>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</si>
  <si>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</si>
  <si>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</si>
  <si>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</si>
  <si>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</si>
  <si>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</si>
  <si>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</si>
  <si>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</si>
  <si>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</si>
  <si>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</si>
  <si>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</si>
  <si>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</si>
  <si>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</si>
  <si>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</si>
  <si>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</si>
  <si>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</si>
  <si>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</si>
  <si>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</si>
  <si>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</si>
  <si>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</si>
  <si>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</si>
  <si>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</si>
  <si>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</si>
  <si>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</si>
  <si>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</si>
  <si>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</si>
  <si>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</si>
  <si>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</si>
  <si>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</si>
  <si>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</si>
  <si>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</si>
  <si>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</si>
  <si>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</si>
  <si>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</si>
  <si>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</si>
  <si>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</si>
  <si>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</si>
  <si>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</si>
  <si>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</si>
  <si>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</si>
  <si>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</si>
  <si>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</si>
  <si>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</si>
  <si>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</si>
  <si>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</si>
  <si>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</si>
  <si>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</si>
  <si>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</si>
  <si>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</si>
  <si>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</si>
  <si>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</si>
  <si>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</si>
  <si>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</si>
  <si>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</si>
  <si>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</si>
  <si>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</si>
  <si>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</si>
  <si>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</si>
  <si>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</si>
  <si>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</si>
  <si>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</si>
  <si>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</si>
  <si>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</si>
  <si>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</si>
  <si>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</si>
  <si>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</si>
  <si>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</si>
  <si>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</si>
  <si>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</si>
  <si>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</si>
  <si>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</si>
  <si>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</si>
  <si>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</si>
  <si>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</si>
  <si>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</si>
  <si>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</si>
  <si>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</si>
  <si>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</si>
  <si>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</si>
  <si>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</si>
  <si>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</si>
  <si>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</si>
  <si>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</si>
  <si>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</si>
  <si>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</si>
  <si>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</si>
  <si>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</si>
  <si>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</si>
  <si>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</si>
  <si>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</si>
  <si>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</si>
  <si>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</si>
  <si>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</si>
  <si>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</si>
  <si>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</si>
  <si>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</si>
  <si>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</si>
  <si>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</si>
  <si>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</si>
  <si>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</si>
  <si>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</si>
  <si>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</si>
  <si>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</si>
  <si>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</si>
  <si>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</si>
  <si>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</si>
  <si>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</si>
  <si>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</si>
  <si>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</si>
  <si>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</si>
  <si>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</si>
  <si>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</si>
  <si>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</si>
  <si>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</si>
  <si>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</si>
  <si>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</si>
  <si>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</si>
  <si>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</si>
  <si>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</si>
  <si>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</si>
  <si>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</si>
  <si>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</si>
  <si>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</si>
  <si>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</si>
  <si>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</si>
  <si>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</si>
  <si>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</si>
  <si>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</si>
  <si>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</si>
  <si>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</si>
  <si>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</si>
  <si>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</si>
  <si>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</si>
  <si>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</si>
  <si>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</si>
  <si>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</si>
  <si>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</si>
  <si>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</si>
  <si>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</si>
  <si>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</si>
  <si>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</si>
  <si>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</si>
  <si>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</si>
  <si>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</si>
  <si>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</si>
  <si>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</si>
  <si>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</si>
  <si>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</si>
  <si>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</si>
  <si>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</si>
  <si>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</si>
  <si>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</si>
  <si>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</si>
  <si>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</si>
  <si>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</si>
  <si>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</si>
  <si>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</si>
  <si>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</si>
  <si>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</si>
  <si>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</si>
  <si>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</si>
  <si>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</si>
  <si>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</si>
  <si>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</si>
  <si>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</si>
  <si>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</si>
  <si>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</si>
  <si>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</si>
  <si>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</si>
  <si>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</si>
  <si>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</si>
  <si>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</si>
  <si>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</si>
  <si>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</si>
  <si>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</si>
  <si>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</si>
  <si>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</si>
  <si>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</si>
  <si>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</si>
  <si>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</si>
  <si>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</si>
  <si>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</si>
  <si>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</si>
  <si>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</si>
  <si>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</si>
  <si>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</si>
  <si>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</si>
  <si>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</si>
  <si>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</si>
  <si>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</si>
  <si>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</si>
  <si>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</si>
  <si>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</si>
  <si>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</si>
  <si>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</si>
  <si>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</si>
  <si>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</si>
  <si>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</si>
  <si>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</si>
  <si>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</si>
  <si>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</si>
  <si>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</si>
  <si>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</si>
  <si>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</si>
  <si>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</si>
  <si>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</si>
  <si>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</si>
  <si>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</si>
  <si>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</si>
  <si>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</si>
  <si>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</si>
  <si>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</si>
  <si>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</si>
  <si>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</si>
  <si>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</si>
  <si>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</si>
  <si>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</si>
  <si>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</si>
  <si>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</si>
  <si>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</si>
  <si>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</si>
  <si>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</si>
  <si>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</si>
  <si>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</si>
  <si>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</si>
  <si>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</si>
  <si>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</si>
  <si>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</si>
  <si>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</si>
  <si>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</si>
  <si>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</si>
  <si>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</si>
  <si>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</si>
  <si>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</si>
  <si>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</si>
  <si>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</si>
  <si>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</si>
  <si>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</si>
  <si>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</si>
  <si>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</si>
  <si>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</si>
  <si>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</si>
  <si>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</si>
  <si>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</si>
  <si>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</si>
  <si>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</si>
  <si>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</si>
  <si>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</si>
  <si>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</si>
  <si>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</si>
  <si>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</si>
  <si>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</si>
  <si>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</si>
  <si>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</si>
  <si>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</si>
  <si>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</si>
  <si>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</si>
  <si>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</si>
  <si>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</si>
  <si>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</si>
  <si>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</si>
  <si>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</si>
  <si>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</si>
  <si>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</si>
  <si>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</si>
  <si>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</si>
  <si>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</si>
  <si>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</si>
  <si>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</si>
  <si>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</si>
  <si>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</si>
  <si>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</si>
  <si>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</si>
  <si>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</si>
  <si>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</si>
  <si>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</si>
  <si>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</si>
  <si>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</si>
  <si>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</si>
  <si>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</si>
  <si>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</si>
  <si>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</si>
  <si>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</si>
  <si>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</si>
  <si>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</si>
  <si>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</si>
  <si>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</si>
  <si>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</si>
  <si>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</si>
  <si>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</si>
  <si>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</si>
  <si>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</si>
  <si>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</si>
  <si>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</si>
  <si>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</si>
  <si>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</si>
  <si>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</si>
  <si>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</si>
  <si>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</si>
  <si>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</si>
  <si>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</si>
  <si>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</si>
  <si>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</si>
  <si>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</si>
  <si>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</si>
  <si>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</si>
  <si>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</si>
  <si>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</si>
  <si>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</si>
  <si>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</si>
  <si>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</si>
  <si>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</si>
  <si>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</si>
  <si>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</si>
  <si>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</si>
  <si>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</si>
  <si>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</si>
  <si>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</si>
  <si>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</si>
  <si>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</si>
  <si>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</si>
  <si>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</si>
  <si>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</si>
  <si>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</si>
  <si>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</si>
  <si>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</si>
  <si>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</si>
  <si>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</si>
  <si>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</si>
  <si>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</si>
  <si>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</si>
  <si>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</si>
  <si>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</si>
  <si>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</si>
  <si>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</si>
  <si>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</si>
  <si>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</si>
  <si>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</si>
  <si>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</si>
  <si>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</si>
  <si>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</si>
  <si>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</si>
  <si>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</si>
  <si>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</si>
  <si>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</si>
  <si>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</si>
  <si>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</si>
  <si>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</si>
  <si>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</si>
  <si>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</si>
  <si>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</si>
  <si>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</si>
  <si>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</si>
  <si>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</si>
  <si>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</si>
  <si>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</si>
  <si>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</si>
  <si>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</si>
  <si>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</si>
  <si>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</si>
  <si>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</si>
  <si>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</si>
  <si>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</si>
  <si>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</si>
  <si>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</si>
  <si>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</si>
  <si>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</si>
  <si>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</si>
  <si>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</si>
  <si>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</si>
  <si>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</si>
  <si>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</si>
  <si>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</si>
  <si>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</si>
  <si>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</si>
  <si>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</si>
  <si>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</si>
  <si>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</si>
  <si>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</si>
  <si>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</si>
  <si>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</si>
  <si>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</si>
  <si>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</si>
  <si>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</si>
  <si>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</si>
  <si>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</si>
  <si>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</si>
  <si>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</si>
  <si>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</si>
  <si>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</si>
  <si>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</si>
  <si>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</si>
  <si>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</si>
  <si>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</si>
  <si>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</si>
  <si>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</si>
  <si>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</si>
  <si>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</si>
  <si>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</si>
  <si>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</si>
  <si>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</si>
  <si>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</si>
  <si>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</si>
  <si>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</si>
  <si>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</si>
  <si>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</si>
  <si>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</si>
  <si>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</si>
  <si>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</si>
  <si>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</si>
  <si>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</si>
  <si>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</si>
  <si>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</si>
  <si>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</si>
  <si>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</si>
  <si>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</si>
  <si>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</si>
  <si>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</si>
  <si>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</si>
  <si>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</si>
  <si>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</si>
  <si>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</si>
  <si>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</si>
  <si>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</si>
  <si>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</si>
  <si>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</si>
  <si>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</si>
  <si>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</si>
  <si>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</si>
  <si>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</si>
  <si>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</si>
  <si>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</si>
  <si>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</si>
  <si>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</si>
  <si>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</si>
  <si>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</si>
  <si>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</si>
  <si>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</si>
  <si>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</si>
  <si>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</si>
  <si>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</si>
  <si>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</si>
  <si>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</si>
  <si>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</si>
  <si>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</si>
  <si>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</si>
  <si>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</si>
  <si>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</si>
  <si>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</si>
  <si>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</si>
  <si>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</si>
  <si>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</si>
  <si>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</si>
  <si>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</si>
  <si>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</si>
  <si>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</si>
  <si>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</si>
  <si>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</si>
  <si>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</si>
  <si>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</si>
  <si>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</si>
  <si>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</si>
  <si>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</si>
  <si>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</si>
  <si>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</si>
  <si>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</si>
  <si>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</si>
  <si>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</si>
  <si>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</si>
  <si>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</si>
  <si>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</si>
  <si>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</si>
  <si>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</si>
  <si>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</si>
  <si>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</si>
  <si>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</si>
  <si>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</si>
  <si>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</si>
  <si>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</si>
  <si>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</si>
  <si>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</si>
  <si>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</si>
  <si>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</si>
  <si>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</si>
  <si>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</si>
  <si>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</si>
  <si>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</si>
  <si>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</si>
  <si>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</si>
  <si>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</si>
  <si>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</si>
  <si>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</si>
  <si>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</si>
  <si>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</si>
  <si>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</si>
  <si>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</si>
  <si>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</si>
  <si>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</si>
  <si>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</si>
  <si>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</si>
  <si>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</si>
  <si>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</si>
  <si>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</si>
  <si>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</si>
  <si>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</si>
  <si>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</si>
  <si>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</si>
  <si>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</si>
  <si>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</si>
  <si>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</si>
  <si>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</si>
  <si>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</si>
  <si>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</si>
  <si>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</si>
  <si>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</si>
  <si>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</si>
  <si>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</si>
  <si>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</si>
  <si>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</si>
  <si>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</si>
  <si>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</si>
  <si>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</si>
  <si>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</si>
  <si>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</si>
  <si>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</si>
  <si>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</si>
  <si>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</si>
  <si>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</si>
  <si>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</si>
  <si>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</si>
  <si>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</si>
  <si>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</si>
  <si>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</si>
  <si>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</si>
  <si>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</si>
  <si>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</si>
  <si>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</si>
  <si>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</si>
  <si>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</si>
  <si>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</si>
  <si>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</si>
  <si>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</si>
  <si>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</si>
  <si>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</si>
  <si>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</si>
  <si>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</si>
  <si>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</si>
  <si>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</si>
  <si>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</si>
  <si>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</si>
  <si>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</si>
  <si>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</si>
  <si>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</si>
  <si>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</si>
  <si>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</si>
  <si>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</si>
  <si>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</si>
  <si>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</si>
  <si>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</si>
  <si>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</si>
  <si>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</si>
  <si>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</si>
  <si>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</si>
  <si>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</si>
  <si>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</si>
  <si>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</si>
  <si>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</si>
  <si>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</si>
  <si>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</si>
  <si>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</si>
  <si>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</si>
  <si>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</si>
  <si>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</si>
  <si>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</si>
  <si>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</si>
  <si>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</si>
  <si>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</si>
  <si>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</si>
  <si>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</si>
  <si>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</si>
  <si>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</si>
  <si>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</si>
  <si>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</si>
  <si>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</si>
  <si>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</si>
  <si>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</si>
  <si>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</si>
  <si>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</si>
  <si>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</si>
  <si>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</si>
  <si>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</si>
  <si>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</si>
  <si>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</si>
  <si>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</si>
  <si>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</si>
  <si>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</si>
  <si>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</si>
  <si>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</si>
  <si>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</si>
  <si>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</si>
  <si>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</si>
  <si>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</si>
  <si>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</si>
  <si>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</si>
  <si>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</si>
  <si>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</si>
  <si>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</si>
  <si>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</si>
  <si>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</si>
  <si>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</si>
  <si>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</si>
  <si>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</si>
  <si>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</si>
  <si>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</si>
  <si>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</si>
  <si>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</si>
  <si>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</si>
  <si>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</si>
  <si>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</si>
  <si>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</si>
  <si>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</si>
  <si>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</si>
  <si>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</si>
  <si>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</si>
  <si>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</si>
  <si>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</si>
  <si>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</si>
  <si>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</si>
  <si>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</si>
  <si>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</si>
  <si>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</si>
  <si>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</si>
  <si>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</si>
  <si>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</si>
  <si>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</si>
  <si>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</si>
  <si>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</si>
  <si>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</si>
  <si>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</si>
  <si>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</si>
  <si>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</si>
  <si>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</si>
  <si>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</si>
  <si>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</si>
  <si>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</si>
  <si>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</si>
  <si>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</si>
  <si>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</si>
  <si>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</si>
  <si>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</si>
  <si>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</si>
  <si>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</si>
  <si>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</si>
  <si>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</si>
  <si>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</si>
  <si>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</si>
  <si>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</si>
  <si>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</si>
  <si>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</si>
  <si>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</si>
  <si>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</si>
  <si>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</si>
  <si>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</si>
  <si>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</si>
  <si>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</si>
  <si>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</si>
  <si>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</si>
  <si>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</si>
  <si>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</si>
  <si>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</si>
  <si>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</si>
  <si>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</si>
  <si>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</si>
  <si>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</si>
  <si>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</si>
  <si>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</si>
  <si>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</si>
  <si>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</si>
  <si>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</si>
  <si>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</si>
  <si>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</si>
  <si>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</si>
  <si>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</si>
  <si>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</si>
  <si>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</si>
  <si>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</si>
  <si>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</si>
  <si>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</si>
  <si>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</si>
  <si>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</si>
  <si>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</si>
  <si>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</si>
  <si>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</si>
  <si>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</si>
  <si>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</si>
  <si>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</si>
  <si>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</si>
  <si>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</si>
  <si>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</si>
  <si>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</si>
  <si>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</si>
  <si>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</si>
  <si>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</si>
  <si>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</si>
  <si>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</si>
  <si>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</si>
  <si>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</si>
  <si>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</si>
  <si>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</si>
  <si>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</si>
  <si>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</si>
  <si>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</si>
  <si>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</si>
  <si>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</si>
  <si>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</si>
  <si>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</si>
  <si>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</si>
  <si>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</si>
  <si>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</si>
  <si>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</si>
  <si>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</si>
  <si>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</si>
  <si>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</si>
  <si>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</si>
  <si>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</si>
  <si>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</si>
  <si>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</si>
  <si>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</si>
  <si>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</si>
  <si>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</si>
  <si>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</si>
  <si>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</si>
  <si>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</si>
  <si>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</si>
  <si>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</si>
  <si>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</si>
  <si>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</si>
  <si>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</si>
  <si>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</si>
  <si>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</si>
  <si>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</si>
  <si>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</si>
  <si>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</si>
  <si>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</si>
  <si>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</si>
  <si>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</si>
  <si>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</si>
  <si>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</si>
  <si>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</si>
  <si>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</si>
  <si>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</si>
  <si>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</si>
  <si>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</si>
  <si>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</si>
  <si>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</si>
  <si>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</si>
  <si>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</si>
  <si>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</si>
  <si>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</si>
  <si>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</si>
  <si>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</si>
  <si>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</si>
  <si>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</si>
  <si>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</si>
  <si>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</si>
  <si>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</si>
  <si>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</si>
  <si>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</si>
  <si>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</si>
  <si>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</si>
  <si>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</si>
  <si>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</si>
  <si>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</si>
  <si>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</si>
  <si>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</si>
  <si>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</si>
  <si>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</si>
  <si>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</si>
  <si>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</si>
  <si>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</si>
  <si>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</si>
  <si>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</si>
  <si>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</si>
  <si>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</si>
  <si>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</si>
  <si>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</si>
  <si>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</si>
  <si>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</si>
  <si>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</si>
  <si>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</si>
  <si>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</si>
  <si>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</si>
  <si>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</si>
  <si>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</si>
  <si>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</si>
  <si>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</si>
  <si>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</si>
  <si>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</si>
  <si>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</si>
  <si>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</si>
  <si>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</si>
  <si>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</si>
  <si>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</si>
  <si>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</si>
  <si>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</si>
  <si>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</si>
  <si>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</si>
  <si>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</si>
  <si>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</si>
  <si>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</si>
  <si>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</si>
  <si>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</si>
  <si>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</si>
  <si>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</si>
  <si>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</si>
  <si>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</si>
  <si>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</si>
  <si>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</si>
  <si>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</si>
  <si>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</si>
  <si>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</si>
  <si>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</si>
  <si>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</si>
  <si>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</si>
  <si>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</si>
  <si>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</si>
  <si>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</si>
  <si>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</si>
  <si>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</si>
  <si>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</si>
  <si>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</si>
  <si>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</si>
  <si>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</si>
  <si>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</si>
  <si>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</si>
  <si>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</si>
  <si>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</si>
  <si>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</si>
  <si>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</si>
  <si>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</si>
  <si>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</si>
  <si>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</si>
  <si>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</si>
  <si>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</si>
  <si>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</si>
  <si>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</si>
  <si>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</si>
  <si>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</si>
  <si>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</si>
  <si>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</si>
  <si>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</si>
  <si>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</si>
  <si>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</si>
  <si>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</si>
  <si>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</si>
  <si>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</si>
  <si>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</si>
  <si>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</si>
  <si>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</si>
  <si>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</si>
  <si>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</si>
  <si>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</si>
  <si>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</si>
  <si>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</si>
  <si>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</si>
  <si>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</si>
  <si>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</si>
  <si>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</si>
  <si>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</si>
  <si>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</si>
  <si>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</si>
  <si>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</si>
  <si>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</si>
  <si>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</si>
  <si>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</si>
  <si>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</si>
  <si>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</si>
  <si>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</si>
  <si>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</si>
  <si>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</si>
  <si>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</si>
  <si>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</si>
  <si>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</si>
  <si>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</si>
  <si>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</si>
  <si>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</si>
  <si>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</si>
  <si>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</si>
  <si>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</si>
  <si>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</si>
  <si>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</si>
  <si>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</si>
  <si>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</si>
  <si>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</si>
  <si>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</si>
  <si>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</si>
  <si>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</si>
  <si>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</si>
  <si>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</si>
  <si>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</si>
  <si>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</si>
  <si>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</si>
  <si>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</si>
  <si>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</si>
  <si>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</si>
  <si>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</si>
  <si>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</si>
  <si>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</si>
  <si>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</si>
  <si>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</si>
  <si>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</si>
  <si>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</si>
  <si>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</si>
  <si>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</si>
  <si>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</si>
  <si>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</si>
  <si>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</si>
  <si>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</si>
  <si>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</si>
  <si>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</si>
  <si>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</si>
  <si>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</si>
  <si>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</si>
  <si>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</si>
  <si>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</si>
  <si>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</si>
  <si>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</si>
  <si>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</si>
  <si>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</si>
  <si>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</si>
  <si>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</si>
  <si>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</si>
  <si>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</si>
  <si>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</si>
  <si>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</si>
  <si>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</si>
  <si>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</si>
  <si>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</si>
  <si>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</si>
  <si>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</si>
  <si>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</si>
  <si>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</si>
  <si>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</si>
  <si>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</si>
  <si>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</si>
  <si>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</si>
  <si>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</si>
  <si>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</si>
  <si>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</si>
  <si>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</si>
  <si>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</si>
  <si>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</si>
  <si>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</si>
  <si>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</si>
  <si>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</si>
  <si>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</si>
  <si>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</si>
  <si>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</si>
  <si>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</si>
  <si>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</si>
  <si>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</si>
  <si>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</si>
  <si>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</si>
  <si>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</si>
  <si>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</si>
  <si>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</si>
  <si>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</si>
  <si>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</si>
  <si>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</si>
  <si>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</si>
  <si>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</si>
  <si>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</si>
  <si>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</si>
  <si>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</si>
  <si>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</si>
  <si>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</si>
  <si>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</si>
  <si>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</si>
  <si>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</si>
  <si>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</si>
  <si>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</si>
  <si>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</si>
  <si>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</si>
  <si>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</si>
  <si>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</si>
  <si>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</si>
  <si>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</si>
  <si>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</si>
  <si>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</si>
  <si>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</si>
  <si>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</si>
  <si>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</si>
  <si>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</si>
  <si>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</si>
  <si>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</si>
  <si>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</si>
  <si>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</si>
  <si>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</si>
  <si>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</si>
  <si>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</si>
  <si>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</si>
  <si>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</si>
  <si>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</si>
  <si>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</si>
  <si>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</si>
  <si>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</si>
  <si>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</si>
  <si>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</si>
  <si>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</si>
  <si>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</si>
  <si>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</si>
  <si>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</si>
  <si>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</si>
  <si>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</si>
  <si>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</si>
  <si>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</si>
  <si>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</si>
  <si>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</si>
  <si>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</si>
  <si>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</si>
  <si>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</si>
  <si>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</si>
  <si>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</si>
  <si>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</si>
  <si>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</si>
  <si>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</si>
  <si>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</si>
  <si>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</si>
  <si>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</si>
  <si>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</si>
  <si>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</si>
  <si>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</si>
  <si>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</si>
  <si>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</si>
  <si>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</si>
  <si>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</si>
  <si>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</si>
  <si>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</si>
  <si>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</si>
  <si>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</si>
  <si>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</si>
  <si>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</si>
  <si>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</si>
  <si>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</si>
  <si>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</si>
  <si>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</si>
  <si>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</si>
  <si>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</si>
  <si>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</si>
  <si>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</si>
  <si>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</si>
  <si>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</si>
  <si>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</si>
  <si>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</si>
  <si>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</si>
  <si>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</si>
  <si>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</si>
  <si>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</si>
  <si>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</si>
  <si>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</si>
  <si>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</si>
  <si>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</si>
  <si>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</si>
  <si>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</si>
  <si>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</si>
  <si>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</si>
  <si>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</si>
  <si>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</si>
  <si>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</si>
  <si>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</si>
  <si>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</si>
  <si>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</si>
  <si>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</si>
  <si>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</si>
  <si>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</si>
  <si>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</si>
  <si>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</si>
  <si>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</si>
  <si>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</si>
  <si>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</si>
  <si>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</si>
  <si>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</si>
  <si>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</si>
  <si>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</si>
  <si>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</si>
  <si>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</si>
  <si>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</si>
  <si>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</si>
  <si>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</si>
  <si>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</si>
  <si>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</si>
  <si>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</si>
  <si>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</si>
  <si>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</si>
  <si>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</si>
  <si>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</si>
  <si>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</si>
  <si>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</si>
  <si>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</si>
  <si>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</si>
  <si>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</si>
  <si>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</si>
  <si>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</si>
  <si>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</si>
  <si>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</si>
  <si>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</si>
  <si>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</si>
  <si>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</si>
  <si>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</si>
  <si>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</si>
  <si>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</si>
  <si>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</si>
  <si>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</si>
  <si>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</si>
  <si>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</si>
  <si>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</si>
  <si>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</si>
  <si>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</si>
  <si>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</si>
  <si>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</si>
  <si>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</si>
  <si>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</si>
  <si>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</si>
  <si>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</si>
  <si>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</si>
  <si>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</si>
  <si>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</si>
  <si>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</si>
  <si>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</si>
  <si>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</si>
  <si>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</si>
  <si>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</si>
  <si>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</si>
  <si>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</si>
  <si>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</si>
  <si>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</si>
  <si>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</si>
  <si>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</si>
  <si>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</si>
  <si>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</si>
  <si>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</si>
  <si>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</si>
  <si>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</si>
  <si>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</si>
  <si>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</si>
  <si>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</si>
  <si>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</si>
  <si>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</si>
  <si>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</si>
  <si>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</si>
  <si>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</si>
  <si>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</si>
  <si>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</si>
  <si>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</si>
  <si>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</si>
  <si>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</si>
  <si>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</si>
  <si>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</si>
  <si>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</si>
  <si>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</si>
  <si>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</si>
  <si>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</si>
  <si>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</si>
  <si>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</si>
  <si>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</si>
  <si>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</si>
  <si>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</si>
  <si>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</si>
  <si>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</si>
  <si>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</si>
  <si>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</si>
  <si>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</si>
  <si>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</si>
  <si>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</si>
  <si>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</si>
  <si>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</si>
  <si>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</si>
  <si>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</si>
  <si>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</si>
  <si>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</si>
  <si>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</si>
  <si>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</si>
  <si>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</si>
  <si>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</si>
  <si>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</si>
  <si>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</si>
  <si>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</si>
  <si>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</si>
  <si>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</si>
  <si>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</si>
  <si>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</si>
  <si>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</si>
  <si>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</si>
  <si>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</si>
  <si>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</si>
  <si>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</si>
  <si>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</si>
  <si>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</si>
  <si>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</si>
  <si>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</si>
  <si>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</si>
  <si>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</si>
  <si>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</si>
  <si>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</si>
  <si>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</si>
  <si>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</si>
  <si>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</si>
  <si>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</si>
  <si>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</si>
  <si>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</si>
  <si>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</si>
  <si>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</si>
  <si>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</si>
  <si>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</si>
  <si>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</si>
  <si>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</si>
  <si>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</si>
  <si>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</si>
  <si>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</si>
  <si>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</si>
  <si>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</si>
  <si>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</si>
  <si>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</si>
  <si>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</si>
  <si>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</si>
  <si>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</si>
  <si>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</si>
  <si>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</si>
  <si>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</si>
  <si>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</si>
  <si>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</si>
  <si>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</si>
  <si>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</si>
  <si>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</si>
  <si>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</si>
  <si>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</si>
  <si>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</si>
  <si>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</si>
  <si>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</si>
  <si>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</si>
  <si>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</si>
  <si>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</si>
  <si>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</si>
  <si>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</si>
  <si>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</si>
  <si>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</si>
  <si>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</si>
  <si>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</si>
  <si>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</si>
  <si>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</si>
  <si>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</si>
  <si>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</si>
  <si>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</si>
  <si>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</si>
  <si>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</si>
  <si>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</si>
  <si>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</si>
  <si>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</si>
  <si>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</si>
  <si>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</si>
  <si>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</si>
  <si>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</si>
  <si>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</si>
  <si>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</si>
  <si>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</si>
  <si>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</si>
  <si>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</si>
  <si>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</si>
  <si>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</si>
  <si>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</si>
  <si>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</si>
  <si>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</si>
  <si>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</si>
  <si>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</si>
  <si>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</si>
  <si>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</si>
  <si>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</si>
  <si>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</si>
  <si>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</si>
  <si>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</si>
  <si>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</si>
  <si>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</si>
  <si>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</si>
  <si>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</si>
  <si>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</si>
  <si>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</si>
  <si>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</si>
  <si>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</si>
  <si>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</si>
  <si>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</si>
  <si>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</si>
  <si>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</si>
  <si>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</si>
  <si>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</si>
  <si>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</si>
  <si>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</si>
  <si>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</si>
  <si>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</si>
  <si>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</si>
  <si>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</si>
  <si>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</si>
  <si>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</si>
  <si>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</si>
  <si>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</si>
  <si>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</si>
  <si>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</si>
  <si>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</si>
  <si>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</si>
  <si>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</si>
  <si>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</si>
  <si>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</si>
  <si>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</si>
  <si>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</si>
  <si>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</si>
  <si>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</si>
  <si>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</si>
  <si>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</si>
  <si>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</si>
  <si>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</si>
  <si>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</si>
  <si>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</si>
  <si>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</si>
  <si>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</si>
  <si>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</si>
  <si>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</si>
  <si>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</si>
  <si>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</si>
  <si>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</si>
  <si>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</si>
  <si>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</si>
  <si>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</si>
  <si>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</si>
  <si>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</si>
  <si>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</si>
  <si>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</si>
  <si>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</si>
  <si>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</si>
  <si>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</si>
  <si>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</si>
  <si>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</si>
  <si>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</si>
  <si>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</si>
  <si>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</si>
  <si>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</si>
  <si>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</si>
  <si>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</si>
  <si>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</si>
  <si>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</si>
  <si>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</si>
  <si>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</si>
  <si>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</si>
  <si>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</si>
  <si>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</si>
  <si>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</si>
  <si>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</si>
  <si>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</si>
  <si>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</si>
  <si>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</si>
  <si>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</si>
  <si>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</si>
  <si>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</si>
  <si>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</si>
  <si>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</si>
  <si>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</si>
  <si>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</si>
  <si>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</si>
  <si>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</si>
  <si>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</si>
  <si>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</si>
  <si>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</si>
  <si>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</si>
  <si>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</si>
  <si>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</si>
  <si>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</si>
  <si>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</si>
  <si>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</si>
  <si>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</si>
  <si>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</si>
  <si>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</si>
  <si>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</si>
  <si>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</si>
  <si>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</si>
  <si>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</si>
  <si>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</si>
  <si>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</si>
  <si>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</si>
  <si>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</si>
  <si>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</si>
  <si>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</si>
  <si>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</si>
  <si>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</si>
  <si>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</si>
  <si>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</si>
  <si>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</si>
  <si>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</si>
  <si>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</si>
  <si>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</si>
  <si>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</si>
  <si>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</si>
  <si>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</si>
  <si>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</si>
  <si>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</si>
  <si>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</si>
  <si>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</si>
  <si>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</si>
  <si>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</si>
  <si>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</si>
  <si>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</si>
  <si>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</si>
  <si>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</si>
  <si>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</si>
  <si>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</si>
  <si>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</si>
  <si>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</si>
  <si>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</si>
  <si>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</si>
  <si>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</si>
  <si>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</si>
  <si>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</si>
  <si>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</si>
  <si>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</si>
  <si>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</si>
  <si>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</si>
  <si>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</si>
  <si>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</si>
  <si>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</si>
  <si>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</si>
  <si>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</si>
  <si>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</si>
  <si>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</si>
  <si>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</si>
  <si>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</si>
  <si>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</si>
  <si>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</si>
  <si>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</si>
  <si>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</si>
  <si>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</si>
  <si>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</si>
  <si>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</si>
  <si>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</si>
  <si>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</si>
  <si>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</si>
  <si>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</si>
  <si>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</si>
  <si>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</si>
  <si>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</si>
  <si>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</si>
  <si>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</si>
  <si>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</si>
  <si>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</si>
  <si>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</si>
  <si>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</si>
  <si>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</si>
  <si>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</si>
  <si>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</si>
  <si>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</si>
  <si>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</si>
  <si>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</si>
  <si>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</si>
  <si>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</si>
  <si>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</si>
  <si>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</si>
  <si>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</si>
  <si>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</si>
  <si>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</si>
  <si>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</si>
  <si>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</si>
  <si>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</si>
  <si>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</si>
  <si>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</si>
  <si>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</si>
  <si>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</si>
  <si>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</si>
  <si>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</si>
  <si>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</si>
  <si>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</si>
  <si>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</si>
  <si>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</si>
  <si>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</si>
  <si>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</si>
  <si>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</si>
  <si>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</si>
  <si>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</si>
  <si>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</si>
  <si>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</si>
  <si>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</si>
  <si>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</si>
  <si>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</si>
  <si>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</si>
  <si>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</si>
  <si>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</si>
  <si>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</si>
  <si>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</si>
  <si>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</si>
  <si>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</si>
  <si>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</si>
  <si>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</si>
  <si>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</si>
  <si>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</si>
  <si>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</si>
  <si>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</si>
  <si>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</si>
  <si>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</si>
  <si>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</si>
  <si>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</si>
  <si>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</si>
  <si>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</si>
  <si>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</si>
  <si>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</si>
  <si>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</si>
  <si>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</si>
  <si>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</si>
  <si>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</si>
  <si>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</si>
  <si>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</si>
  <si>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</si>
  <si>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</si>
  <si>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</si>
  <si>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</si>
  <si>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</si>
  <si>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</si>
  <si>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</si>
  <si>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</si>
  <si>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</si>
  <si>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</si>
  <si>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</si>
  <si>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</si>
  <si>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</si>
  <si>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</si>
  <si>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</si>
  <si>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</si>
  <si>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</si>
  <si>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</si>
  <si>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</si>
  <si>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</si>
  <si>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</si>
  <si>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</si>
  <si>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</si>
  <si>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</si>
  <si>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</si>
  <si>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</si>
  <si>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</si>
  <si>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</si>
  <si>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</si>
  <si>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</si>
  <si>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</si>
  <si>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</si>
  <si>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</si>
  <si>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</si>
  <si>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</si>
  <si>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</si>
  <si>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</si>
  <si>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</si>
  <si>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</si>
  <si>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</si>
  <si>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</si>
  <si>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</si>
  <si>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</si>
  <si>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</si>
  <si>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</si>
  <si>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</si>
  <si>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</si>
  <si>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</si>
  <si>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</si>
  <si>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</si>
  <si>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</si>
  <si>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</si>
  <si>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</si>
  <si>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</si>
  <si>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</si>
  <si>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</si>
  <si>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</si>
  <si>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</si>
  <si>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</si>
  <si>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</si>
  <si>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</si>
  <si>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</si>
  <si>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</si>
  <si>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</si>
  <si>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</si>
  <si>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</si>
  <si>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</si>
  <si>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</si>
  <si>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</si>
  <si>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</si>
  <si>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</si>
  <si>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</si>
  <si>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</si>
  <si>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</si>
  <si>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</si>
  <si>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</si>
  <si>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</si>
  <si>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</si>
  <si>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</si>
  <si>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</si>
  <si>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</si>
  <si>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</si>
  <si>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</si>
  <si>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</si>
  <si>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</si>
  <si>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</si>
  <si>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</si>
  <si>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</si>
  <si>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</si>
  <si>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</si>
  <si>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</si>
  <si>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</si>
  <si>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</si>
  <si>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</si>
  <si>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</si>
  <si>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</si>
  <si>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</si>
  <si>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</si>
  <si>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</si>
  <si>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</si>
  <si>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</si>
  <si>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</si>
  <si>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</si>
  <si>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</si>
  <si>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</si>
  <si>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</si>
  <si>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</si>
  <si>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</si>
  <si>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</si>
  <si>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</si>
  <si>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</si>
  <si>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</si>
  <si>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</si>
  <si>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</si>
  <si>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</si>
  <si>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</si>
  <si>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</si>
  <si>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</si>
  <si>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</si>
  <si>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</si>
  <si>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</si>
  <si>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</si>
  <si>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</si>
  <si>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</si>
  <si>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</si>
  <si>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</si>
  <si>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</si>
  <si>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</si>
  <si>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</si>
  <si>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</si>
  <si>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</si>
  <si>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</si>
  <si>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</si>
  <si>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</si>
  <si>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</si>
  <si>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</si>
  <si>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</si>
  <si>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</si>
  <si>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</si>
  <si>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</si>
  <si>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</si>
  <si>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</si>
  <si>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</si>
  <si>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</si>
  <si>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</si>
  <si>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</si>
  <si>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</si>
  <si>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</si>
  <si>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</si>
  <si>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</si>
  <si>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</si>
  <si>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</si>
  <si>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</si>
  <si>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</si>
  <si>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</si>
  <si>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</si>
  <si>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</si>
  <si>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</si>
  <si>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</si>
  <si>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</si>
  <si>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</si>
  <si>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</si>
  <si>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</si>
  <si>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</si>
  <si>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</si>
  <si>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</si>
  <si>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</si>
  <si>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</si>
  <si>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</si>
  <si>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</si>
  <si>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</si>
  <si>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</si>
  <si>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</si>
  <si>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</si>
  <si>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</si>
  <si>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</si>
  <si>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</si>
  <si>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</si>
  <si>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</si>
  <si>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</si>
  <si>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</si>
  <si>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</si>
  <si>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</si>
  <si>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</si>
  <si>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</si>
  <si>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</si>
  <si>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</si>
  <si>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</si>
  <si>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</si>
  <si>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</si>
  <si>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</si>
  <si>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</si>
  <si>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</si>
  <si>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</si>
  <si>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</si>
  <si>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</si>
  <si>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</si>
  <si>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</si>
  <si>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</si>
  <si>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</si>
  <si>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</si>
  <si>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</si>
  <si>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</si>
  <si>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</si>
  <si>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</si>
  <si>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</si>
  <si>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</si>
  <si>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</si>
  <si>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</si>
  <si>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</si>
  <si>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</si>
  <si>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</si>
  <si>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</si>
  <si>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</si>
  <si>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</si>
  <si>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</si>
  <si>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</si>
  <si>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</si>
  <si>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</si>
  <si>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</si>
  <si>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</si>
  <si>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</si>
  <si>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</si>
  <si>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</si>
  <si>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</si>
  <si>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</si>
  <si>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</si>
  <si>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</si>
  <si>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</si>
  <si>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</si>
  <si>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</si>
  <si>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</si>
  <si>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</si>
  <si>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</si>
  <si>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</si>
  <si>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</si>
  <si>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</si>
  <si>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</si>
  <si>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</si>
  <si>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</si>
  <si>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</si>
  <si>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</si>
  <si>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</si>
  <si>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</si>
  <si>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</si>
  <si>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</si>
  <si>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</si>
  <si>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</si>
  <si>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</si>
  <si>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</si>
  <si>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</si>
  <si>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</si>
  <si>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</si>
  <si>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</si>
  <si>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</si>
  <si>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</si>
  <si>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</si>
  <si>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</si>
  <si>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</si>
  <si>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</si>
  <si>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</si>
  <si>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</si>
  <si>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</si>
  <si>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</si>
  <si>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</si>
  <si>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</si>
  <si>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</si>
  <si>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</si>
  <si>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</si>
  <si>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</si>
  <si>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</si>
  <si>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</si>
  <si>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</si>
  <si>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</si>
  <si>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</si>
  <si>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</si>
  <si>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</si>
  <si>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</si>
  <si>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</si>
  <si>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</si>
  <si>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</si>
  <si>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</si>
  <si>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</si>
  <si>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</si>
  <si>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</si>
  <si>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</si>
  <si>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</si>
  <si>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</si>
  <si>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</si>
  <si>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</si>
  <si>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</si>
  <si>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</si>
  <si>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</si>
  <si>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</si>
  <si>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</si>
  <si>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</si>
  <si>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</si>
  <si>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</si>
  <si>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</si>
  <si>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</si>
  <si>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</si>
  <si>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</si>
  <si>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</si>
  <si>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</si>
  <si>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</si>
  <si>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</si>
  <si>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</si>
  <si>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</si>
  <si>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</si>
  <si>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</si>
  <si>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</si>
  <si>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</si>
  <si>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</si>
  <si>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</si>
  <si>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</si>
  <si>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</si>
  <si>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</si>
  <si>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</si>
  <si>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</si>
  <si>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</si>
  <si>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</si>
  <si>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</si>
  <si>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</si>
  <si>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</si>
  <si>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</si>
  <si>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</si>
  <si>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</si>
  <si>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</si>
  <si>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</si>
  <si>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</si>
  <si>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</si>
  <si>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</si>
  <si>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</si>
  <si>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</si>
  <si>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</si>
  <si>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</si>
  <si>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</si>
  <si>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</si>
  <si>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</si>
  <si>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</si>
  <si>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</si>
  <si>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</si>
  <si>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</si>
  <si>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</si>
  <si>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</si>
  <si>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</si>
  <si>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</si>
  <si>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</si>
  <si>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</si>
  <si>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</si>
  <si>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</si>
  <si>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</si>
  <si>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</si>
  <si>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</si>
  <si>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</si>
  <si>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</si>
  <si>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</si>
  <si>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</si>
  <si>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</si>
  <si>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</si>
  <si>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</si>
  <si>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</si>
  <si>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</si>
  <si>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</si>
  <si>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</si>
  <si>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</si>
  <si>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</si>
  <si>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</si>
  <si>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</si>
  <si>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</si>
  <si>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</si>
  <si>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</si>
  <si>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</si>
  <si>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</si>
  <si>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</si>
  <si>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</si>
  <si>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</si>
  <si>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</si>
  <si>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</si>
  <si>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</si>
  <si>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</si>
  <si>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</si>
  <si>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</si>
  <si>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</si>
  <si>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</si>
  <si>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</si>
  <si>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</si>
  <si>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</si>
  <si>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</si>
  <si>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</si>
  <si>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</si>
  <si>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</si>
  <si>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</si>
  <si>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</si>
  <si>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</si>
  <si>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</si>
  <si>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</si>
  <si>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</si>
  <si>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</si>
  <si>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</si>
  <si>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</si>
  <si>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</si>
  <si>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</si>
  <si>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</si>
  <si>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</si>
  <si>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</si>
  <si>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</si>
  <si>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</si>
  <si>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</si>
  <si>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</si>
  <si>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</si>
  <si>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</si>
  <si>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</si>
  <si>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</si>
  <si>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</si>
  <si>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</si>
  <si>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</si>
  <si>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</si>
  <si>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</si>
  <si>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</si>
  <si>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</si>
  <si>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</si>
  <si>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</si>
  <si>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</si>
  <si>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</si>
  <si>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</si>
  <si>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</si>
  <si>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</si>
  <si>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</si>
  <si>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</si>
  <si>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</si>
  <si>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</si>
  <si>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</si>
  <si>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</si>
  <si>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</si>
  <si>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</si>
  <si>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</si>
  <si>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</si>
  <si>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</si>
  <si>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</si>
  <si>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</si>
  <si>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</si>
  <si>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</si>
  <si>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</si>
  <si>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</si>
  <si>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</si>
  <si>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</si>
  <si>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</si>
  <si>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</si>
  <si>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</si>
  <si>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</si>
  <si>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</si>
  <si>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</si>
  <si>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</si>
  <si>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</si>
  <si>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</si>
  <si>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</si>
  <si>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</si>
  <si>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</si>
  <si>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</si>
  <si>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</si>
  <si>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</si>
  <si>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</si>
  <si>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</si>
  <si>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</si>
  <si>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</si>
  <si>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</si>
  <si>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</si>
  <si>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</si>
  <si>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</si>
  <si>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</si>
  <si>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</si>
  <si>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</si>
  <si>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</si>
  <si>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</si>
  <si>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</si>
  <si>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</si>
  <si>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</si>
  <si>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</si>
  <si>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</si>
  <si>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</si>
  <si>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</si>
  <si>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</si>
  <si>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</si>
  <si>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</si>
  <si>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</si>
  <si>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</si>
  <si>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</si>
  <si>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</si>
  <si>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</si>
  <si>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</si>
  <si>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</si>
  <si>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</si>
  <si>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</si>
  <si>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</si>
  <si>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</si>
  <si>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</si>
  <si>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</si>
  <si>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</si>
  <si>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</si>
  <si>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</si>
  <si>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</si>
  <si>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</si>
  <si>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</si>
  <si>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</si>
  <si>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</si>
  <si>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</si>
  <si>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</si>
  <si>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</si>
  <si>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</si>
  <si>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</si>
  <si>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</si>
  <si>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</si>
  <si>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</si>
  <si>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</si>
  <si>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</si>
  <si>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</si>
  <si>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</si>
  <si>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</si>
  <si>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</si>
  <si>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</si>
  <si>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</si>
  <si>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</si>
  <si>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</si>
  <si>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</si>
  <si>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</si>
  <si>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</si>
  <si>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</si>
  <si>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</si>
  <si>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</si>
  <si>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</si>
  <si>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</si>
  <si>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</si>
  <si>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</si>
  <si>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</si>
  <si>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</si>
  <si>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</si>
  <si>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</si>
  <si>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</si>
  <si>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</si>
  <si>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</si>
  <si>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</si>
  <si>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</si>
  <si>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</si>
  <si>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</si>
  <si>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</si>
  <si>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</si>
  <si>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</si>
  <si>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</si>
  <si>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</si>
  <si>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</si>
  <si>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</si>
  <si>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</si>
  <si>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</si>
  <si>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</si>
  <si>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</si>
  <si>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</si>
  <si>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</si>
  <si>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</si>
  <si>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</si>
  <si>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</si>
  <si>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</si>
  <si>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</si>
  <si>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</si>
  <si>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</si>
  <si>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</si>
  <si>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</si>
  <si>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</si>
  <si>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</si>
  <si>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</si>
  <si>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</si>
  <si>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</si>
  <si>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</si>
  <si>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</si>
  <si>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</si>
  <si>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</si>
  <si>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</si>
  <si>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</si>
  <si>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</si>
  <si>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</si>
  <si>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</si>
  <si>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</si>
  <si>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</si>
  <si>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</si>
  <si>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</si>
  <si>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</si>
  <si>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</si>
  <si>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</si>
  <si>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</si>
  <si>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</si>
  <si>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</si>
  <si>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</si>
  <si>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</si>
  <si>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</si>
  <si>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</si>
  <si>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</si>
  <si>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</si>
  <si>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</si>
  <si>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</si>
  <si>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</si>
  <si>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</si>
  <si>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</si>
  <si>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</si>
  <si>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</si>
  <si>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</si>
  <si>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</si>
  <si>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</si>
  <si>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</si>
  <si>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</si>
  <si>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</si>
  <si>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</si>
  <si>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</si>
  <si>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</si>
  <si>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</si>
  <si>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</si>
  <si>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</si>
  <si>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</si>
  <si>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</si>
  <si>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</si>
  <si>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</si>
  <si>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</si>
  <si>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</si>
  <si>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</si>
  <si>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</si>
  <si>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</si>
  <si>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</si>
  <si>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</si>
  <si>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</si>
  <si>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</si>
  <si>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</si>
  <si>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</si>
  <si>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</si>
  <si>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</si>
  <si>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</si>
  <si>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</si>
  <si>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</si>
  <si>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</si>
  <si>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</si>
  <si>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</si>
  <si>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</si>
  <si>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</si>
  <si>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</si>
  <si>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</si>
  <si>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</si>
  <si>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</si>
  <si>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</si>
  <si>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</si>
  <si>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</si>
  <si>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</si>
  <si>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</si>
  <si>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</si>
  <si>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</si>
  <si>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</si>
  <si>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</si>
  <si>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</si>
  <si>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</si>
  <si>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</si>
  <si>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</si>
  <si>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</si>
  <si>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</si>
  <si>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</si>
  <si>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</si>
  <si>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</si>
  <si>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</si>
  <si>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</si>
  <si>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</si>
  <si>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</si>
  <si>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</si>
  <si>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</si>
  <si>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</si>
  <si>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</si>
  <si>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</si>
  <si>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</si>
  <si>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</si>
  <si>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</si>
  <si>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</si>
  <si>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</si>
  <si>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</si>
  <si>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</si>
  <si>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</si>
  <si>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</si>
  <si>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</si>
  <si>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</si>
  <si>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</si>
  <si>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</si>
  <si>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</si>
  <si>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</si>
  <si>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</si>
  <si>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</si>
  <si>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</si>
  <si>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</si>
  <si>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</si>
  <si>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</si>
  <si>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</si>
  <si>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</si>
  <si>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</si>
  <si>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</si>
  <si>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</si>
  <si>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</si>
  <si>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</si>
  <si>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</si>
  <si>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</si>
  <si>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</si>
  <si>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</si>
  <si>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</si>
  <si>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</si>
  <si>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</si>
  <si>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</si>
  <si>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</si>
  <si>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</si>
  <si>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</si>
  <si>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</si>
  <si>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</si>
  <si>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</si>
  <si>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</si>
  <si>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</si>
  <si>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</si>
  <si>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</si>
  <si>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</si>
  <si>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</si>
  <si>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</si>
  <si>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</si>
  <si>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</si>
  <si>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</si>
  <si>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</si>
  <si>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</si>
  <si>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</si>
  <si>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</si>
  <si>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</si>
  <si>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</si>
  <si>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</si>
  <si>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</si>
  <si>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</si>
  <si>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</si>
  <si>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</si>
  <si>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</si>
  <si>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</si>
  <si>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</si>
  <si>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</si>
  <si>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</si>
  <si>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</si>
  <si>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</si>
  <si>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</si>
  <si>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</si>
  <si>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</si>
  <si>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</si>
  <si>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</si>
  <si>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</si>
  <si>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</si>
  <si>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</si>
  <si>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</si>
  <si>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</si>
  <si>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</si>
  <si>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</si>
  <si>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</si>
  <si>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</si>
  <si>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</si>
  <si>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</si>
  <si>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</si>
  <si>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</si>
  <si>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</si>
  <si>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</si>
  <si>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</si>
  <si>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</si>
  <si>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</si>
  <si>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</si>
  <si>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</si>
  <si>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</si>
  <si>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</si>
  <si>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</si>
  <si>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</si>
  <si>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</si>
  <si>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</si>
  <si>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</si>
  <si>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</si>
  <si>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</si>
  <si>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</si>
  <si>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</si>
  <si>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</si>
  <si>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</si>
  <si>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</si>
  <si>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</si>
  <si>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</si>
  <si>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</si>
  <si>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</si>
  <si>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</si>
  <si>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</si>
  <si>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</si>
  <si>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</si>
  <si>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</si>
  <si>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</si>
  <si>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</si>
  <si>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</si>
  <si>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</si>
  <si>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</si>
  <si>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</si>
  <si>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</si>
  <si>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</si>
  <si>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</si>
  <si>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</si>
  <si>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</si>
  <si>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</si>
  <si>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</si>
  <si>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</si>
  <si>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</si>
  <si>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</si>
  <si>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</si>
  <si>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</si>
  <si>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</si>
  <si>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</si>
  <si>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</si>
  <si>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</si>
  <si>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</si>
  <si>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</si>
  <si>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</si>
  <si>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</si>
  <si>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</si>
  <si>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</si>
  <si>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</si>
  <si>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</si>
  <si>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</si>
  <si>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</si>
  <si>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</si>
  <si>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</si>
  <si>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</si>
  <si>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</si>
  <si>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</si>
  <si>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</si>
  <si>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</si>
  <si>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</si>
  <si>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</si>
  <si>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</si>
  <si>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</si>
  <si>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</si>
  <si>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</si>
  <si>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</si>
  <si>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</si>
  <si>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</si>
  <si>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</si>
  <si>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</si>
  <si>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</si>
  <si>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</si>
  <si>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</si>
  <si>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</si>
  <si>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</si>
  <si>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</si>
  <si>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</si>
  <si>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</si>
  <si>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</si>
  <si>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</si>
  <si>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</si>
  <si>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</si>
  <si>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</si>
  <si>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</si>
  <si>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</si>
  <si>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</si>
  <si>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</si>
  <si>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</si>
  <si>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</si>
  <si>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</si>
  <si>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</si>
  <si>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</si>
  <si>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</si>
  <si>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</si>
  <si>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</si>
  <si>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</si>
  <si>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</si>
  <si>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</si>
  <si>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</si>
  <si>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</si>
  <si>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</si>
  <si>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</si>
  <si>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</si>
  <si>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</si>
  <si>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</si>
  <si>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</si>
  <si>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</si>
  <si>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</si>
  <si>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</si>
  <si>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</si>
  <si>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</si>
  <si>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</si>
  <si>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</si>
  <si>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</si>
  <si>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</si>
  <si>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</si>
  <si>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</si>
  <si>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</si>
  <si>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</si>
  <si>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</si>
  <si>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</si>
  <si>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</si>
  <si>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</si>
  <si>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</si>
  <si>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</si>
  <si>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</si>
  <si>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</si>
  <si>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</si>
  <si>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</si>
  <si>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</si>
  <si>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</si>
  <si>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</si>
  <si>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</si>
  <si>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</si>
  <si>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</si>
  <si>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</si>
  <si>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</si>
  <si>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</si>
  <si>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</si>
  <si>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</si>
  <si>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</si>
  <si>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</si>
  <si>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</si>
  <si>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</si>
  <si>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</si>
  <si>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</si>
  <si>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</si>
  <si>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</si>
  <si>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</si>
  <si>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</si>
  <si>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</si>
  <si>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</si>
  <si>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</si>
  <si>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</si>
  <si>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</si>
  <si>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</si>
  <si>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</si>
  <si>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</si>
  <si>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</si>
  <si>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</si>
  <si>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</si>
  <si>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</si>
  <si>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</si>
  <si>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</si>
  <si>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</si>
  <si>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</si>
  <si>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</si>
  <si>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</si>
  <si>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</si>
  <si>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</si>
  <si>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</si>
  <si>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</si>
  <si>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</si>
  <si>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</si>
  <si>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</si>
  <si>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</si>
  <si>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</si>
  <si>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</si>
  <si>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</si>
  <si>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</si>
  <si>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</si>
  <si>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</si>
  <si>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</si>
  <si>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</si>
  <si>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</si>
  <si>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</si>
  <si>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</si>
  <si>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</si>
  <si>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</si>
  <si>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</si>
  <si>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</si>
  <si>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</si>
  <si>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</si>
  <si>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</si>
  <si>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</si>
  <si>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</si>
  <si>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</si>
  <si>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</si>
  <si>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</si>
  <si>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</si>
  <si>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</si>
  <si>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</si>
  <si>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</si>
  <si>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</si>
  <si>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</si>
  <si>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</si>
  <si>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</si>
  <si>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</si>
  <si>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</si>
  <si>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</si>
  <si>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</si>
  <si>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</si>
  <si>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</si>
  <si>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</si>
  <si>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</si>
  <si>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</si>
  <si>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</si>
  <si>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</si>
  <si>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</si>
  <si>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</si>
  <si>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</si>
  <si>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</si>
  <si>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</si>
  <si>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</si>
  <si>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</si>
  <si>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</si>
  <si>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</si>
  <si>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</si>
  <si>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</si>
  <si>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</si>
  <si>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</si>
  <si>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</si>
  <si>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</si>
  <si>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</si>
  <si>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</si>
  <si>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</si>
  <si>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</si>
  <si>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</si>
  <si>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</si>
  <si>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</si>
  <si>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</si>
  <si>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</si>
  <si>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</si>
  <si>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</si>
  <si>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</si>
  <si>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</si>
  <si>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</si>
  <si>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</si>
  <si>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</si>
  <si>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</si>
  <si>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</si>
  <si>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</si>
  <si>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</si>
  <si>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</si>
  <si>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</si>
  <si>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</si>
  <si>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</si>
  <si>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</si>
  <si>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</si>
  <si>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</si>
  <si>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</si>
  <si>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</si>
  <si>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</si>
  <si>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</si>
  <si>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</si>
  <si>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</si>
  <si>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</si>
  <si>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</si>
  <si>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</si>
  <si>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</si>
  <si>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</si>
  <si>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</si>
  <si>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</si>
  <si>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</si>
  <si>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</si>
  <si>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</si>
  <si>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</si>
  <si>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</si>
  <si>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</si>
  <si>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</si>
  <si>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</si>
  <si>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</si>
  <si>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</si>
  <si>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</si>
  <si>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</si>
  <si>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</si>
  <si>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</si>
  <si>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</si>
  <si>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</si>
  <si>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</si>
  <si>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</si>
  <si>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</si>
  <si>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</si>
  <si>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</si>
  <si>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</si>
  <si>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</si>
  <si>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</si>
  <si>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</si>
  <si>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</si>
  <si>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</si>
  <si>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</si>
  <si>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</si>
  <si>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</si>
  <si>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</si>
  <si>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</si>
  <si>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</si>
  <si>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</si>
  <si>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</si>
  <si>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</si>
  <si>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</si>
  <si>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</si>
  <si>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</si>
  <si>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</si>
  <si>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</si>
  <si>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</si>
  <si>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</si>
  <si>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</si>
  <si>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</si>
  <si>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</si>
  <si>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</si>
  <si>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</si>
  <si>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</si>
  <si>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</si>
  <si>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</si>
  <si>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</si>
  <si>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</si>
  <si>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</si>
  <si>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</si>
  <si>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</si>
  <si>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</si>
  <si>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</si>
  <si>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</si>
  <si>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</si>
  <si>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</si>
  <si>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</si>
  <si>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</si>
  <si>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</si>
  <si>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</si>
  <si>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</si>
  <si>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</si>
  <si>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</si>
  <si>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</si>
  <si>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</si>
  <si>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</si>
  <si>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</si>
  <si>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</si>
  <si>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</si>
  <si>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</si>
  <si>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</si>
  <si>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</si>
  <si>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</si>
  <si>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</si>
  <si>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</si>
  <si>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</si>
  <si>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</si>
  <si>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</si>
  <si>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</si>
  <si>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</si>
  <si>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</si>
  <si>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</si>
  <si>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</si>
  <si>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</si>
  <si>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</si>
  <si>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</si>
  <si>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</si>
  <si>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</si>
  <si>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</si>
  <si>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</si>
  <si>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</si>
  <si>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</si>
  <si>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</si>
  <si>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</si>
  <si>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</si>
  <si>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</si>
  <si>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</si>
  <si>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</si>
  <si>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</si>
  <si>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</si>
  <si>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</si>
  <si>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</si>
  <si>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</si>
  <si>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</si>
  <si>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</si>
  <si>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</si>
  <si>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</si>
  <si>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</si>
  <si>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</si>
  <si>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</si>
  <si>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</si>
  <si>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</si>
  <si>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</si>
  <si>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</si>
  <si>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</si>
  <si>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</si>
  <si>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</si>
  <si>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</si>
  <si>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</si>
  <si>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</si>
  <si>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</si>
  <si>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</si>
  <si>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</si>
  <si>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</si>
  <si>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</si>
  <si>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</si>
  <si>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</si>
  <si>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</si>
  <si>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</si>
  <si>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</si>
  <si>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</si>
  <si>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</si>
  <si>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</si>
  <si>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</si>
  <si>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</si>
  <si>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</si>
  <si>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</si>
  <si>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</si>
  <si>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</si>
  <si>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</si>
  <si>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</si>
  <si>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</si>
  <si>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</si>
  <si>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</si>
  <si>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</si>
  <si>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</si>
  <si>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</si>
  <si>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</si>
  <si>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</si>
  <si>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</si>
  <si>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</si>
  <si>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</si>
  <si>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</si>
  <si>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</si>
  <si>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</si>
  <si>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</si>
  <si>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</si>
  <si>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</si>
  <si>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</si>
  <si>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</si>
  <si>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</si>
  <si>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</si>
  <si>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</si>
  <si>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</si>
  <si>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</si>
  <si>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</si>
  <si>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</si>
  <si>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</si>
  <si>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</si>
  <si>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</si>
  <si>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</si>
  <si>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</si>
  <si>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</si>
  <si>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</si>
  <si>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</si>
  <si>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</si>
  <si>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</si>
  <si>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</si>
  <si>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</si>
  <si>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</si>
  <si>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</si>
  <si>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</si>
  <si>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</si>
  <si>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</si>
  <si>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</si>
  <si>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</si>
  <si>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</si>
  <si>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</si>
  <si>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</si>
  <si>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</si>
  <si>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</si>
  <si>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</si>
  <si>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</si>
  <si>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</si>
  <si>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</si>
  <si>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</si>
  <si>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</si>
  <si>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</si>
  <si>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</si>
  <si>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</si>
  <si>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</si>
  <si>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</si>
  <si>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</si>
  <si>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</si>
  <si>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</si>
  <si>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</si>
  <si>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</si>
  <si>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</si>
  <si>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</si>
  <si>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</si>
  <si>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</si>
  <si>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</si>
  <si>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</si>
  <si>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</si>
  <si>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</si>
  <si>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</si>
  <si>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</si>
  <si>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</si>
  <si>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</si>
  <si>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</si>
  <si>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</si>
  <si>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</si>
  <si>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</si>
  <si>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</si>
  <si>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</si>
  <si>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</si>
  <si>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</si>
  <si>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</si>
  <si>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</si>
  <si>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</si>
  <si>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</si>
  <si>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</si>
  <si>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</si>
  <si>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</si>
  <si>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</si>
  <si>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</si>
  <si>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</si>
  <si>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</si>
  <si>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</si>
  <si>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</si>
  <si>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</si>
  <si>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</si>
  <si>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</si>
  <si>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</si>
  <si>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</si>
  <si>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</si>
  <si>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</si>
  <si>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</si>
  <si>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</si>
  <si>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</si>
  <si>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</si>
  <si>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</si>
  <si>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</si>
  <si>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</si>
  <si>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</si>
  <si>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</si>
  <si>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</si>
  <si>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</si>
  <si>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</si>
  <si>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</si>
  <si>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</si>
  <si>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</si>
  <si>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</si>
  <si>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</si>
  <si>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</si>
  <si>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</si>
  <si>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</si>
  <si>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</si>
  <si>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</si>
  <si>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</si>
  <si>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</si>
  <si>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</si>
  <si>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</si>
  <si>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</si>
  <si>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</si>
  <si>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</si>
  <si>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</si>
  <si>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</si>
  <si>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</si>
  <si>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</si>
  <si>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</si>
  <si>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</si>
  <si>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</si>
  <si>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</si>
  <si>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</si>
  <si>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</si>
  <si>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</si>
  <si>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</si>
  <si>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</si>
  <si>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</si>
  <si>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</si>
  <si>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</si>
  <si>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</si>
  <si>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</si>
  <si>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</si>
  <si>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</si>
  <si>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</si>
  <si>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</si>
  <si>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</si>
  <si>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</si>
  <si>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</si>
  <si>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</si>
  <si>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</si>
  <si>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</si>
  <si>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</si>
  <si>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</si>
  <si>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</si>
  <si>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</si>
  <si>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</si>
  <si>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</si>
  <si>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</si>
  <si>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</si>
  <si>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</si>
  <si>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</si>
  <si>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</si>
  <si>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</si>
  <si>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</si>
  <si>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</si>
  <si>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</si>
  <si>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</si>
  <si>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</si>
  <si>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</si>
  <si>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</si>
  <si>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</si>
  <si>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</si>
  <si>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</si>
  <si>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</si>
  <si>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</si>
  <si>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</si>
  <si>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</si>
  <si>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</si>
  <si>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</si>
  <si>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</si>
  <si>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</si>
  <si>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</si>
  <si>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</si>
  <si>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</si>
  <si>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</si>
  <si>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</si>
  <si>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</si>
  <si>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</si>
  <si>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</si>
  <si>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</si>
  <si>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</si>
  <si>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</si>
  <si>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</si>
  <si>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</si>
  <si>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</si>
  <si>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</si>
  <si>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</si>
  <si>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</si>
  <si>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</si>
  <si>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</si>
  <si>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</si>
  <si>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</si>
  <si>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</si>
  <si>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</si>
  <si>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</si>
  <si>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</si>
  <si>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</si>
  <si>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</si>
  <si>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</si>
  <si>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</si>
  <si>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</si>
  <si>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</si>
  <si>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</si>
  <si>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</si>
  <si>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</si>
  <si>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</si>
  <si>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</si>
  <si>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</si>
  <si>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</si>
  <si>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</si>
  <si>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</si>
  <si>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</si>
  <si>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</si>
  <si>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</si>
  <si>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</si>
  <si>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</si>
  <si>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</si>
  <si>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</si>
  <si>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</si>
  <si>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</si>
  <si>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</si>
  <si>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</si>
  <si>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</si>
  <si>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</si>
  <si>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</si>
  <si>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</si>
  <si>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</si>
  <si>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</si>
  <si>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</si>
  <si>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</si>
  <si>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</si>
  <si>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</si>
  <si>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</si>
  <si>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</si>
  <si>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</si>
  <si>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</si>
  <si>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</si>
  <si>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</si>
  <si>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</si>
  <si>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</si>
  <si>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</si>
  <si>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</si>
  <si>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</si>
  <si>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</si>
  <si>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</si>
  <si>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</si>
  <si>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</si>
  <si>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</si>
  <si>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</si>
  <si>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</si>
  <si>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</si>
  <si>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</si>
  <si>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</si>
  <si>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</si>
  <si>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</si>
  <si>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</si>
  <si>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</si>
  <si>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</si>
  <si>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</si>
  <si>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</si>
  <si>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</si>
  <si>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</si>
  <si>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</si>
  <si>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</si>
  <si>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</si>
  <si>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</si>
  <si>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</si>
  <si>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</si>
  <si>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</si>
  <si>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</si>
  <si>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</si>
  <si>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</si>
  <si>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</si>
  <si>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</si>
  <si>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</si>
  <si>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</si>
  <si>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</si>
  <si>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</si>
  <si>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</si>
  <si>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</si>
  <si>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</si>
  <si>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</si>
  <si>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</si>
  <si>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</si>
  <si>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</si>
  <si>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</si>
  <si>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</si>
  <si>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</si>
  <si>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</si>
  <si>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</si>
  <si>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</si>
  <si>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</si>
  <si>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</si>
  <si>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</si>
  <si>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</si>
  <si>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</si>
  <si>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</si>
  <si>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</si>
  <si>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</si>
  <si>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</si>
  <si>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</si>
  <si>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</si>
  <si>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</si>
  <si>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</si>
  <si>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</si>
  <si>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</si>
  <si>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</si>
  <si>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</si>
  <si>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</si>
  <si>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</si>
  <si>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</si>
  <si>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</si>
  <si>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</si>
  <si>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</si>
  <si>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</si>
  <si>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</si>
  <si>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</si>
  <si>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</si>
  <si>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</si>
  <si>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</si>
  <si>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</si>
  <si>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</si>
  <si>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</si>
  <si>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</si>
  <si>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</si>
  <si>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</si>
  <si>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</si>
  <si>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</si>
  <si>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</si>
  <si>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</si>
  <si>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</si>
  <si>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</si>
  <si>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</si>
  <si>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</si>
  <si>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</si>
  <si>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</si>
  <si>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</si>
  <si>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</si>
  <si>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</si>
  <si>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</si>
  <si>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</si>
  <si>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</si>
  <si>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</si>
  <si>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</si>
  <si>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</si>
  <si>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</si>
  <si>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</si>
  <si>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</si>
  <si>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</si>
  <si>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</si>
  <si>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</si>
  <si>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</si>
  <si>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</si>
  <si>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</si>
  <si>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</si>
  <si>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</si>
  <si>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</si>
  <si>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</si>
  <si>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</si>
  <si>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</si>
  <si>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</si>
  <si>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</si>
  <si>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</si>
  <si>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</si>
  <si>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</si>
  <si>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</si>
  <si>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</si>
  <si>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</si>
  <si>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</si>
  <si>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</si>
  <si>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</si>
  <si>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</si>
  <si>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</si>
  <si>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</si>
  <si>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</si>
  <si>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</si>
  <si>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</si>
  <si>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</si>
  <si>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</si>
  <si>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</si>
  <si>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</si>
  <si>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</si>
  <si>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</si>
  <si>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</si>
  <si>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</si>
  <si>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</si>
  <si>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</si>
  <si>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</si>
  <si>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</si>
  <si>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</si>
  <si>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</si>
  <si>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</si>
  <si>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</si>
  <si>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</si>
  <si>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</si>
  <si>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</si>
  <si>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</si>
  <si>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</si>
  <si>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</si>
  <si>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</si>
  <si>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</si>
  <si>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</si>
  <si>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</si>
  <si>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</si>
  <si>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</si>
  <si>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</si>
  <si>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</si>
  <si>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</si>
  <si>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</si>
  <si>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</si>
  <si>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</si>
  <si>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</si>
  <si>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</si>
  <si>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</si>
  <si>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</si>
  <si>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</si>
  <si>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</si>
  <si>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</si>
  <si>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</si>
  <si>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</si>
  <si>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</si>
  <si>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</si>
  <si>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</si>
  <si>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</si>
  <si>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</si>
  <si>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</si>
  <si>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</si>
  <si>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</si>
  <si>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</si>
  <si>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</si>
  <si>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</si>
  <si>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</si>
  <si>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</si>
  <si>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</si>
  <si>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</si>
  <si>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</si>
  <si>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</si>
  <si>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</si>
  <si>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</si>
  <si>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</si>
  <si>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</si>
  <si>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</si>
  <si>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</si>
  <si>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</si>
  <si>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</si>
  <si>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</si>
  <si>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</si>
  <si>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</si>
  <si>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</si>
  <si>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</si>
  <si>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</si>
  <si>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</si>
  <si>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</si>
  <si>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</si>
  <si>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</si>
  <si>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</si>
  <si>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</si>
  <si>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</si>
  <si>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</si>
  <si>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</si>
  <si>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</si>
  <si>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</si>
  <si>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</si>
  <si>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</si>
  <si>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</si>
  <si>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</si>
  <si>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</si>
  <si>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</si>
  <si>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</si>
  <si>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</si>
  <si>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</si>
  <si>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</si>
  <si>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</si>
  <si>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</si>
  <si>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</si>
  <si>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</si>
  <si>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</si>
  <si>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</si>
  <si>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</si>
  <si>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</si>
  <si>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</si>
  <si>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</si>
  <si>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</si>
  <si>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</si>
  <si>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</si>
  <si>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</si>
  <si>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</si>
  <si>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</si>
  <si>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</si>
  <si>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</si>
  <si>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</si>
  <si>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</si>
  <si>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</si>
  <si>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</si>
  <si>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</si>
  <si>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</si>
  <si>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</si>
  <si>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</si>
  <si>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</si>
  <si>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</si>
  <si>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</si>
  <si>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</si>
  <si>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</si>
  <si>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</si>
  <si>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</si>
  <si>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</si>
  <si>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</si>
  <si>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</si>
  <si>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</si>
  <si>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</si>
  <si>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</si>
  <si>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</si>
  <si>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</si>
  <si>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</si>
  <si>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</si>
  <si>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</si>
  <si>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</si>
  <si>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</si>
  <si>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</si>
  <si>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</si>
  <si>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</si>
  <si>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</si>
  <si>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</si>
  <si>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</si>
  <si>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</si>
  <si>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</si>
  <si>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</si>
  <si>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</si>
  <si>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</si>
  <si>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</si>
  <si>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</si>
  <si>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</si>
  <si>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</si>
  <si>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</si>
  <si>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</si>
  <si>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</si>
  <si>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</si>
  <si>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</si>
  <si>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</si>
  <si>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</si>
  <si>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</si>
  <si>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</si>
  <si>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</si>
  <si>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</si>
  <si>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</si>
  <si>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</si>
  <si>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</si>
  <si>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</si>
  <si>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</si>
  <si>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</si>
  <si>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</si>
  <si>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</si>
  <si>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</si>
  <si>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</si>
  <si>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</si>
  <si>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</si>
  <si>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</si>
  <si>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</si>
  <si>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</si>
  <si>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</si>
  <si>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</si>
  <si>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</si>
  <si>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</si>
  <si>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</si>
  <si>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</si>
  <si>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</si>
  <si>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</si>
  <si>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</si>
  <si>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</si>
  <si>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</si>
  <si>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</si>
  <si>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</si>
  <si>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</si>
  <si>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</si>
  <si>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</si>
  <si>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</si>
  <si>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</si>
  <si>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</si>
  <si>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</si>
  <si>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</si>
  <si>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</si>
  <si>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</si>
  <si>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</si>
  <si>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</si>
  <si>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</si>
  <si>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</si>
  <si>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</si>
  <si>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</si>
  <si>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</si>
  <si>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</si>
  <si>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</si>
  <si>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</si>
  <si>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</si>
  <si>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</si>
  <si>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</si>
  <si>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</si>
  <si>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</si>
  <si>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</si>
  <si>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</si>
  <si>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</si>
  <si>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</si>
  <si>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</si>
  <si>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</si>
  <si>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</si>
  <si>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</si>
  <si>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</si>
  <si>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</si>
  <si>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</si>
  <si>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</si>
  <si>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</si>
  <si>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</si>
  <si>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</si>
  <si>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</si>
  <si>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</si>
  <si>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</si>
  <si>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</si>
  <si>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</si>
  <si>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</si>
  <si>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</si>
  <si>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</si>
  <si>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</si>
  <si>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</si>
  <si>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</si>
  <si>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</si>
  <si>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</si>
  <si>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</si>
  <si>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</si>
  <si>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</si>
  <si>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</si>
  <si>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</si>
  <si>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</si>
  <si>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</si>
  <si>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</si>
  <si>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</si>
  <si>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</si>
  <si>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</si>
  <si>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</si>
  <si>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</si>
  <si>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</si>
  <si>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</si>
  <si>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</si>
  <si>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</si>
  <si>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</si>
  <si>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</si>
  <si>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</si>
  <si>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</si>
  <si>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</si>
  <si>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</si>
  <si>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</si>
  <si>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</si>
  <si>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</si>
  <si>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</si>
  <si>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</si>
  <si>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</si>
  <si>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</si>
  <si>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</si>
  <si>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</si>
  <si>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</si>
  <si>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</si>
  <si>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</si>
  <si>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</si>
  <si>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</si>
  <si>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</si>
  <si>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</si>
  <si>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</si>
  <si>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</si>
  <si>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</si>
  <si>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</si>
  <si>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</si>
  <si>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</si>
  <si>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</si>
  <si>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</si>
  <si>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</si>
  <si>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</si>
  <si>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</si>
  <si>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</si>
  <si>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</si>
  <si>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</si>
  <si>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</si>
  <si>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</si>
  <si>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</si>
  <si>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</si>
  <si>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</si>
  <si>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</si>
  <si>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</si>
  <si>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</si>
  <si>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</si>
  <si>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</si>
  <si>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</si>
  <si>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</si>
  <si>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</si>
  <si>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</si>
  <si>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</si>
  <si>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</si>
  <si>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</si>
  <si>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</si>
  <si>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</si>
  <si>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</si>
  <si>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</si>
  <si>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</si>
  <si>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</si>
  <si>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</si>
  <si>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</si>
  <si>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</si>
  <si>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</si>
  <si>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</si>
  <si>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</si>
  <si>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</si>
  <si>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</si>
  <si>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</si>
  <si>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</si>
  <si>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</si>
  <si>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</si>
  <si>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</si>
  <si>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</si>
  <si>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</si>
  <si>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</si>
  <si>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</si>
  <si>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</si>
  <si>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</si>
  <si>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</si>
  <si>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</si>
  <si>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</si>
  <si>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</si>
  <si>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</si>
  <si>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</si>
  <si>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</si>
  <si>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</si>
  <si>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</si>
  <si>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</si>
  <si>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</si>
  <si>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</si>
  <si>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</si>
  <si>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</si>
  <si>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</si>
  <si>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</si>
  <si>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</si>
  <si>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</si>
  <si>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</si>
  <si>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</si>
  <si>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</si>
  <si>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</si>
  <si>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</si>
  <si>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</si>
  <si>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</si>
  <si>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</si>
  <si>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</si>
  <si>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</si>
  <si>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</si>
  <si>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</si>
  <si>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</si>
  <si>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</si>
  <si>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</si>
  <si>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</si>
  <si>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</si>
  <si>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</si>
  <si>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</si>
  <si>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</si>
  <si>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</si>
  <si>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</si>
  <si>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</si>
  <si>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</si>
  <si>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</si>
  <si>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</si>
  <si>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</si>
  <si>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</si>
  <si>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</si>
  <si>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</si>
  <si>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</si>
  <si>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</si>
  <si>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</si>
  <si>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</si>
  <si>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</si>
  <si>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</si>
  <si>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</si>
  <si>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</si>
  <si>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</si>
  <si>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</si>
  <si>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</si>
  <si>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</si>
  <si>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</si>
  <si>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</si>
  <si>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</si>
  <si>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</si>
  <si>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</si>
  <si>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</si>
  <si>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</si>
  <si>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</si>
  <si>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</si>
  <si>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</si>
  <si>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</si>
  <si>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</si>
  <si>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</si>
  <si>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</si>
  <si>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</si>
  <si>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</si>
  <si>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</si>
  <si>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</si>
  <si>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</si>
  <si>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</si>
  <si>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</si>
  <si>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</si>
  <si>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</si>
  <si>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</si>
  <si>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</si>
  <si>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</si>
  <si>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</si>
  <si>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</si>
  <si>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</si>
  <si>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</si>
  <si>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</si>
  <si>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</si>
  <si>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</si>
  <si>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</si>
  <si>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</si>
  <si>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</si>
  <si>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</si>
  <si>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</si>
  <si>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</si>
  <si>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</si>
  <si>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</si>
  <si>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</si>
  <si>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</si>
  <si>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</si>
  <si>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</si>
  <si>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</si>
  <si>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</si>
  <si>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</si>
  <si>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</si>
  <si>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</si>
  <si>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</si>
  <si>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</si>
  <si>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</si>
  <si>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</si>
  <si>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</si>
  <si>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</si>
  <si>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</si>
  <si>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</si>
  <si>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</si>
  <si>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</si>
  <si>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</si>
  <si>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</si>
  <si>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</si>
  <si>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</si>
  <si>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</si>
  <si>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</si>
  <si>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</si>
  <si>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</si>
  <si>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</si>
  <si>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</si>
  <si>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</si>
  <si>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</si>
  <si>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</si>
  <si>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</si>
  <si>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</si>
  <si>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</si>
  <si>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</si>
  <si>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</si>
  <si>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</si>
  <si>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</si>
  <si>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</si>
  <si>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</si>
  <si>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</si>
  <si>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</si>
  <si>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</si>
  <si>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</si>
  <si>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</si>
  <si>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</si>
  <si>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</si>
  <si>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</si>
  <si>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</si>
  <si>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</si>
  <si>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</si>
  <si>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</si>
  <si>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</si>
  <si>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</si>
  <si>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</si>
  <si>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</si>
  <si>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</si>
  <si>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</si>
  <si>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</si>
  <si>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</si>
  <si>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</si>
  <si>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</si>
  <si>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</si>
  <si>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</si>
  <si>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</si>
  <si>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</si>
  <si>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</si>
  <si>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</si>
  <si>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</si>
  <si>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</si>
  <si>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</si>
  <si>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</si>
  <si>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</si>
  <si>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</si>
  <si>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</si>
  <si>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</si>
  <si>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</si>
  <si>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</si>
  <si>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</si>
  <si>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</si>
  <si>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</si>
  <si>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</si>
  <si>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</si>
  <si>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</si>
  <si>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</si>
  <si>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</si>
  <si>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</si>
  <si>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</si>
  <si>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</si>
  <si>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</si>
  <si>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</si>
  <si>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</si>
  <si>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</si>
  <si>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</si>
  <si>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</si>
  <si>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</si>
  <si>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</si>
  <si>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</si>
  <si>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</si>
  <si>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</si>
  <si>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</si>
  <si>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</si>
  <si>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</si>
  <si>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</si>
  <si>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</si>
  <si>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</si>
  <si>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</si>
  <si>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</si>
  <si>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</si>
  <si>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</si>
  <si>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</si>
  <si>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</si>
  <si>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</si>
  <si>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</si>
  <si>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</si>
  <si>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</si>
  <si>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</si>
  <si>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</si>
  <si>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</si>
  <si>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</si>
  <si>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</si>
  <si>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</si>
  <si>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</si>
  <si>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</si>
  <si>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</si>
  <si>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</si>
  <si>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</si>
  <si>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</si>
  <si>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</si>
  <si>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</si>
  <si>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</si>
  <si>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</si>
  <si>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</si>
  <si>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</si>
  <si>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</si>
  <si>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</si>
  <si>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</si>
  <si>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</si>
  <si>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</si>
  <si>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</si>
  <si>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</si>
  <si>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</si>
  <si>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</si>
  <si>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</si>
  <si>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</si>
  <si>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</si>
  <si>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</si>
  <si>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</si>
  <si>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</si>
  <si>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</si>
  <si>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</si>
  <si>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</si>
  <si>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</si>
  <si>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</si>
  <si>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</si>
  <si>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</si>
  <si>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</si>
  <si>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</si>
  <si>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</si>
  <si>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</si>
  <si>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</si>
  <si>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</si>
  <si>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</si>
  <si>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</si>
  <si>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</si>
  <si>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</si>
  <si>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</si>
  <si>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</si>
  <si>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</si>
  <si>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</si>
  <si>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</si>
  <si>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</si>
  <si>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</si>
  <si>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</si>
  <si>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</si>
  <si>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</si>
  <si>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</si>
  <si>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</si>
  <si>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</si>
  <si>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</si>
  <si>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</si>
  <si>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</si>
  <si>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</si>
  <si>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</si>
  <si>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</si>
  <si>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</si>
  <si>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</si>
  <si>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</si>
  <si>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</si>
  <si>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</si>
  <si>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</si>
  <si>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</si>
  <si>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</si>
  <si>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</si>
  <si>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</si>
  <si>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</si>
  <si>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</si>
  <si>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</si>
  <si>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</si>
  <si>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</si>
  <si>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</si>
  <si>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</si>
  <si>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</si>
  <si>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</si>
  <si>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</si>
  <si>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</si>
  <si>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</si>
  <si>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</si>
  <si>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</si>
  <si>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</si>
  <si>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</si>
  <si>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</si>
  <si>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</si>
  <si>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</si>
  <si>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</si>
  <si>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</si>
  <si>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</si>
  <si>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</si>
  <si>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</si>
  <si>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</si>
  <si>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</si>
  <si>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</si>
  <si>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</si>
  <si>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</si>
  <si>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</si>
  <si>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</si>
  <si>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</si>
  <si>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</si>
  <si>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</si>
  <si>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</si>
  <si>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</si>
  <si>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</si>
  <si>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</si>
  <si>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</si>
  <si>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</si>
  <si>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</si>
  <si>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</si>
  <si>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</si>
  <si>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</si>
  <si>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</si>
  <si>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</si>
  <si>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</si>
  <si>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</si>
  <si>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</si>
  <si>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</si>
  <si>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</si>
  <si>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</si>
  <si>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</si>
  <si>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</si>
  <si>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</si>
  <si>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</si>
  <si>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</si>
  <si>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</si>
  <si>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</si>
  <si>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</si>
  <si>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</si>
  <si>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</si>
  <si>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</si>
  <si>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</si>
  <si>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</si>
  <si>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</si>
  <si>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</si>
  <si>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</si>
  <si>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</si>
  <si>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</si>
  <si>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</si>
  <si>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</si>
  <si>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</si>
  <si>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</si>
  <si>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</si>
  <si>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</si>
  <si>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</si>
  <si>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</si>
  <si>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</si>
  <si>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</si>
  <si>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</si>
  <si>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</si>
  <si>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</si>
  <si>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</si>
  <si>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</si>
  <si>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</si>
  <si>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</si>
  <si>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</si>
  <si>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</si>
  <si>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</si>
  <si>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</si>
  <si>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</si>
  <si>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</si>
  <si>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</si>
  <si>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</si>
  <si>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</si>
  <si>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</si>
  <si>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</si>
  <si>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</si>
  <si>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</si>
  <si>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</si>
  <si>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</si>
  <si>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</si>
  <si>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</si>
  <si>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</si>
  <si>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</si>
  <si>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</si>
  <si>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</si>
  <si>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</si>
  <si>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</si>
  <si>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</si>
  <si>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</si>
  <si>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</si>
  <si>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</si>
  <si>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</si>
  <si>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</si>
  <si>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</si>
  <si>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</si>
  <si>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</si>
  <si>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</si>
  <si>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</si>
  <si>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</si>
  <si>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</si>
  <si>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</si>
  <si>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</si>
  <si>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</si>
  <si>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</si>
  <si>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</si>
  <si>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</si>
  <si>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</si>
  <si>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</si>
  <si>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</si>
  <si>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</si>
  <si>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</si>
  <si>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</si>
  <si>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</si>
  <si>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</si>
  <si>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</si>
  <si>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</si>
  <si>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</si>
  <si>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</si>
  <si>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</si>
  <si>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</si>
  <si>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</si>
  <si>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</si>
  <si>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</si>
  <si>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</si>
  <si>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</si>
  <si>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</si>
  <si>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</si>
  <si>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</si>
  <si>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</si>
  <si>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</si>
  <si>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</si>
  <si>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</si>
  <si>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</si>
  <si>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</si>
  <si>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</si>
  <si>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</si>
  <si>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</si>
  <si>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</si>
  <si>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</si>
  <si>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</si>
  <si>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</si>
  <si>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</si>
  <si>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</si>
  <si>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</si>
  <si>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</si>
  <si>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</si>
  <si>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</si>
  <si>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</si>
  <si>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</si>
  <si>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</si>
  <si>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</si>
  <si>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</si>
  <si>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</si>
  <si>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</si>
  <si>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</si>
  <si>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</si>
  <si>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</si>
  <si>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</si>
  <si>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</si>
  <si>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</si>
  <si>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</si>
  <si>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</si>
  <si>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</si>
  <si>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</si>
  <si>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</si>
  <si>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</si>
  <si>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</si>
  <si>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</si>
  <si>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</si>
  <si>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</si>
  <si>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</si>
  <si>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</si>
  <si>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</si>
  <si>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</si>
  <si>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</si>
  <si>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</si>
  <si>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</si>
  <si>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</si>
  <si>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</si>
  <si>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</si>
  <si>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</si>
  <si>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</si>
  <si>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</si>
  <si>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</si>
  <si>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</si>
  <si>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</si>
  <si>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</si>
  <si>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</si>
  <si>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</si>
  <si>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</si>
  <si>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</si>
  <si>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</si>
  <si>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</si>
  <si>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</si>
  <si>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</si>
  <si>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</si>
  <si>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</si>
  <si>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</si>
  <si>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</si>
  <si>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</si>
  <si>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</si>
  <si>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</si>
  <si>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</si>
  <si>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</si>
  <si>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</si>
  <si>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</si>
  <si>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</si>
  <si>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</si>
  <si>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</si>
  <si>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</si>
  <si>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</si>
  <si>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</si>
  <si>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</si>
  <si>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</si>
  <si>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</si>
  <si>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</si>
  <si>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</si>
  <si>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</si>
  <si>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</si>
  <si>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</si>
  <si>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</si>
  <si>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</si>
  <si>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</si>
  <si>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</si>
  <si>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</si>
  <si>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</si>
  <si>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</si>
  <si>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</si>
  <si>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</si>
  <si>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</si>
  <si>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</si>
  <si>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</si>
  <si>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</si>
  <si>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</si>
  <si>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</si>
  <si>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</si>
  <si>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</si>
  <si>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</si>
  <si>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</si>
  <si>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</si>
  <si>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</si>
  <si>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</si>
  <si>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</si>
  <si>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</si>
  <si>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</si>
  <si>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</si>
  <si>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</si>
  <si>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</si>
  <si>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</si>
  <si>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</si>
  <si>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</si>
  <si>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</si>
  <si>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</si>
  <si>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</si>
  <si>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</si>
  <si>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</si>
  <si>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</si>
  <si>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</si>
  <si>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</si>
  <si>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</si>
  <si>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</si>
  <si>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</si>
  <si>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</si>
  <si>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</si>
  <si>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</si>
  <si>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</si>
  <si>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</si>
  <si>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</si>
  <si>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</si>
  <si>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</si>
  <si>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</si>
  <si>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</si>
  <si>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</si>
  <si>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</si>
  <si>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</si>
  <si>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</si>
  <si>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</si>
  <si>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</si>
  <si>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</si>
  <si>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</si>
  <si>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</si>
  <si>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</si>
  <si>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</si>
  <si>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</si>
  <si>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</si>
  <si>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</si>
  <si>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</si>
  <si>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</si>
  <si>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</si>
  <si>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</si>
  <si>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</si>
  <si>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</si>
  <si>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</si>
  <si>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</si>
  <si>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</si>
  <si>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</si>
  <si>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</si>
  <si>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</si>
  <si>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</si>
  <si>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</si>
  <si>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</si>
  <si>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</si>
  <si>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</si>
  <si>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</si>
  <si>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</si>
  <si>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</si>
  <si>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</si>
  <si>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</si>
  <si>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</si>
  <si>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</si>
  <si>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</si>
  <si>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</si>
  <si>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</si>
  <si>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</si>
  <si>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</si>
  <si>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</si>
  <si>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</si>
  <si>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</si>
  <si>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</si>
  <si>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</si>
  <si>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</si>
  <si>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</si>
  <si>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</si>
  <si>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</si>
  <si>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</si>
  <si>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</si>
  <si>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</si>
  <si>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</si>
  <si>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</si>
  <si>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</si>
  <si>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</si>
  <si>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</si>
  <si>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</si>
  <si>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</si>
  <si>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</si>
  <si>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</si>
  <si>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</si>
  <si>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</si>
  <si>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</si>
  <si>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</si>
  <si>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</si>
  <si>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</si>
  <si>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</si>
  <si>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</si>
  <si>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</si>
  <si>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</si>
  <si>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</si>
  <si>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</si>
  <si>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</si>
  <si>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</si>
  <si>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</si>
  <si>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</si>
  <si>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</si>
  <si>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</si>
  <si>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</si>
  <si>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</si>
  <si>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</si>
  <si>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</si>
  <si>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</si>
  <si>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</si>
  <si>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</si>
  <si>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</si>
  <si>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</si>
  <si>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</si>
  <si>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</si>
  <si>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</si>
  <si>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</si>
  <si>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</si>
  <si>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</si>
  <si>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</si>
  <si>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</si>
  <si>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</si>
  <si>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</si>
  <si>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</si>
  <si>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</si>
  <si>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</si>
  <si>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</si>
  <si>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</si>
  <si>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</si>
  <si>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</si>
  <si>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</si>
  <si>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</si>
  <si>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</si>
  <si>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</si>
  <si>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</si>
  <si>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</si>
  <si>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</si>
  <si>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</si>
  <si>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</si>
  <si>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</si>
  <si>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</si>
  <si>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</si>
  <si>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</si>
  <si>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</si>
  <si>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</si>
  <si>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</si>
  <si>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</si>
  <si>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</si>
  <si>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</si>
  <si>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</si>
  <si>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</si>
  <si>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</si>
  <si>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</si>
  <si>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</si>
  <si>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</si>
  <si>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</si>
  <si>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</si>
  <si>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</si>
  <si>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</si>
  <si>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</si>
  <si>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</si>
  <si>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</si>
  <si>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</si>
  <si>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</si>
  <si>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</si>
  <si>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</si>
  <si>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</si>
  <si>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</si>
  <si>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</si>
  <si>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</si>
  <si>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</si>
  <si>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</si>
  <si>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</si>
  <si>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</si>
  <si>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</si>
  <si>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</si>
  <si>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</si>
  <si>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</si>
  <si>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</si>
  <si>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</si>
  <si>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</si>
  <si>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</si>
  <si>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</si>
  <si>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</si>
  <si>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</si>
  <si>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</si>
  <si>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</si>
  <si>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</si>
  <si>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</si>
  <si>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</si>
  <si>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</si>
  <si>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</si>
  <si>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</si>
  <si>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</si>
  <si>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</si>
  <si>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</si>
  <si>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</si>
  <si>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</si>
  <si>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</si>
  <si>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</si>
  <si>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</si>
  <si>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</si>
  <si>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</si>
  <si>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</si>
  <si>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</si>
  <si>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</si>
  <si>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</si>
  <si>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</si>
  <si>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</si>
  <si>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</si>
  <si>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</si>
  <si>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</si>
  <si>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</si>
  <si>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</si>
  <si>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</si>
  <si>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</si>
  <si>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</si>
  <si>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</si>
  <si>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</si>
  <si>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</si>
  <si>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</si>
  <si>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</si>
  <si>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</si>
  <si>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</si>
  <si>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</si>
  <si>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</si>
  <si>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</si>
  <si>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</si>
  <si>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</si>
  <si>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</si>
  <si>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</si>
  <si>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</si>
  <si>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</si>
  <si>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</si>
  <si>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</si>
  <si>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</si>
  <si>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</si>
  <si>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</si>
  <si>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</si>
  <si>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</si>
  <si>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</si>
  <si>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</si>
  <si>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</si>
  <si>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</si>
  <si>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</si>
  <si>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</si>
  <si>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</si>
  <si>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</si>
  <si>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</si>
  <si>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</si>
  <si>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</si>
  <si>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</si>
  <si>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</si>
  <si>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</si>
  <si>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</si>
  <si>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</si>
  <si>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</si>
  <si>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</si>
  <si>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</si>
  <si>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</si>
  <si>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</si>
  <si>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</si>
  <si>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</si>
  <si>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</si>
  <si>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</si>
  <si>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</si>
  <si>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</si>
  <si>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</si>
  <si>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</si>
  <si>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</si>
  <si>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</si>
  <si>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</si>
  <si>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</si>
  <si>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</si>
  <si>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</si>
  <si>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</si>
  <si>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</si>
  <si>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</si>
  <si>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</si>
  <si>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</si>
  <si>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</si>
  <si>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</si>
  <si>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</si>
  <si>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</si>
  <si>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</si>
  <si>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</si>
  <si>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</si>
  <si>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</si>
  <si>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</si>
  <si>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</si>
  <si>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</si>
  <si>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</si>
  <si>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</si>
  <si>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</si>
  <si>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</si>
  <si>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</si>
  <si>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</si>
  <si>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</si>
  <si>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</si>
  <si>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</si>
  <si>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</si>
  <si>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</si>
  <si>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</si>
  <si>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</si>
  <si>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</si>
  <si>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</si>
  <si>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</si>
  <si>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</si>
  <si>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</si>
  <si>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</si>
  <si>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</si>
  <si>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</si>
  <si>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</si>
  <si>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</si>
  <si>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</si>
  <si>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</si>
  <si>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</si>
  <si>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</si>
  <si>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</si>
  <si>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</si>
  <si>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</si>
  <si>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</si>
  <si>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</si>
  <si>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</si>
  <si>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</si>
  <si>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</si>
  <si>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</si>
  <si>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</si>
  <si>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</si>
  <si>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</si>
  <si>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</si>
  <si>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</si>
  <si>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</si>
  <si>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</si>
  <si>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</si>
  <si>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</si>
  <si>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</si>
  <si>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</si>
  <si>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</si>
  <si>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</si>
  <si>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</si>
  <si>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</si>
  <si>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</si>
  <si>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</si>
  <si>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</si>
  <si>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</si>
  <si>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</si>
  <si>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</si>
  <si>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</si>
  <si>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</si>
  <si>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</si>
  <si>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</si>
  <si>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</si>
  <si>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</si>
  <si>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</si>
  <si>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</si>
  <si>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</si>
  <si>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</si>
  <si>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</si>
  <si>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</si>
  <si>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</si>
  <si>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</si>
  <si>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</si>
  <si>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</si>
  <si>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</si>
  <si>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</si>
  <si>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</si>
  <si>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</si>
  <si>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</si>
  <si>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</si>
  <si>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</si>
  <si>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</si>
  <si>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</si>
  <si>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</si>
  <si>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</si>
  <si>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</si>
  <si>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</si>
  <si>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</si>
  <si>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</si>
  <si>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</si>
  <si>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</si>
  <si>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</si>
  <si>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</si>
  <si>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</si>
  <si>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</si>
  <si>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</si>
  <si>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</si>
  <si>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</si>
  <si>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</si>
  <si>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</si>
  <si>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</si>
  <si>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</si>
  <si>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</si>
  <si>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</si>
  <si>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</si>
  <si>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</si>
  <si>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</si>
  <si>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</si>
  <si>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</si>
  <si>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</si>
  <si>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</si>
  <si>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</si>
  <si>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</si>
  <si>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</si>
  <si>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</si>
  <si>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</si>
  <si>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</si>
  <si>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</si>
  <si>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</si>
  <si>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</si>
  <si>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</si>
  <si>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</si>
  <si>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</si>
  <si>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</si>
  <si>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</si>
  <si>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</si>
  <si>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</si>
  <si>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</si>
  <si>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</si>
  <si>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</si>
  <si>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</si>
  <si>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</si>
  <si>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</si>
  <si>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</si>
  <si>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</si>
  <si>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</si>
  <si>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</si>
  <si>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</si>
  <si>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</si>
  <si>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</si>
  <si>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</si>
  <si>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</si>
  <si>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</si>
  <si>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</si>
  <si>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</si>
  <si>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</si>
  <si>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</si>
  <si>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</si>
  <si>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</si>
  <si>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</si>
  <si>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</si>
  <si>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</si>
  <si>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</si>
  <si>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</si>
  <si>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</si>
  <si>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</si>
  <si>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</si>
  <si>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</si>
  <si>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</si>
  <si>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</si>
  <si>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</si>
  <si>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</si>
  <si>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</si>
  <si>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</si>
  <si>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</si>
  <si>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</si>
  <si>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</si>
  <si>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</si>
  <si>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</si>
  <si>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</si>
  <si>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</si>
  <si>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</si>
  <si>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</si>
  <si>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</si>
  <si>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</si>
  <si>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</si>
  <si>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</si>
  <si>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</si>
  <si>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</si>
  <si>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</si>
  <si>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</si>
  <si>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</si>
  <si>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</si>
  <si>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</si>
  <si>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</si>
  <si>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</si>
  <si>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</si>
  <si>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</si>
  <si>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</si>
  <si>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</si>
  <si>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</si>
  <si>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</si>
  <si>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</si>
  <si>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</si>
  <si>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</si>
  <si>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</si>
  <si>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</si>
  <si>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</si>
  <si>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</si>
  <si>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</si>
  <si>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</si>
  <si>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</si>
  <si>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</si>
  <si>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</si>
  <si>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</si>
  <si>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</si>
  <si>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</si>
  <si>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</si>
  <si>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</si>
  <si>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</si>
  <si>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</si>
  <si>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</si>
  <si>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</si>
  <si>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</si>
  <si>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</si>
  <si>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</si>
  <si>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</si>
  <si>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</si>
  <si>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</si>
  <si>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</si>
  <si>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</si>
  <si>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</si>
  <si>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</si>
  <si>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</si>
  <si>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</si>
  <si>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</si>
  <si>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</si>
  <si>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</si>
  <si>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</si>
  <si>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</si>
  <si>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</si>
  <si>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</si>
  <si>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</si>
  <si>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</si>
  <si>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</si>
  <si>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</si>
  <si>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</si>
  <si>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</si>
  <si>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</si>
  <si>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</si>
  <si>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</si>
  <si>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</si>
  <si>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</si>
  <si>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</si>
  <si>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</si>
  <si>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</si>
  <si>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</si>
  <si>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</si>
  <si>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</si>
  <si>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</si>
  <si>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</si>
  <si>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</si>
  <si>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</si>
  <si>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</si>
  <si>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</si>
  <si>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</si>
  <si>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</si>
  <si>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</si>
  <si>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</si>
  <si>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</si>
  <si>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</si>
  <si>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</si>
  <si>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</si>
  <si>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</si>
  <si>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</si>
  <si>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</si>
  <si>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</si>
  <si>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</si>
  <si>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</si>
  <si>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</si>
  <si>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</si>
  <si>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</si>
  <si>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</si>
  <si>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</si>
  <si>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</si>
  <si>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</si>
  <si>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</si>
  <si>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</si>
  <si>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</si>
  <si>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</si>
  <si>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</si>
  <si>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</si>
  <si>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</si>
  <si>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</si>
  <si>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</si>
  <si>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</si>
  <si>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</si>
  <si>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</si>
  <si>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</si>
  <si>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</si>
  <si>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</si>
  <si>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</si>
  <si>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</si>
  <si>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</si>
  <si>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</si>
  <si>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</si>
  <si>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</si>
  <si>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</si>
  <si>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</si>
  <si>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</si>
  <si>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</si>
  <si>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</si>
  <si>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</si>
  <si>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</si>
  <si>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</si>
  <si>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</si>
  <si>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</si>
  <si>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</si>
  <si>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</si>
  <si>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</si>
  <si>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</si>
  <si>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</si>
  <si>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</si>
  <si>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</si>
  <si>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</si>
  <si>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</si>
  <si>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</si>
  <si>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</si>
  <si>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</si>
  <si>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</si>
  <si>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</si>
  <si>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</si>
  <si>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</si>
  <si>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</si>
  <si>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</si>
  <si>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</si>
  <si>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</si>
  <si>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</si>
  <si>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</si>
  <si>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</si>
  <si>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</si>
  <si>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</si>
  <si>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</si>
  <si>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</si>
  <si>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</si>
  <si>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</si>
  <si>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</si>
  <si>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</si>
  <si>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</si>
  <si>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</si>
  <si>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</si>
  <si>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</si>
  <si>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</si>
  <si>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</si>
  <si>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</si>
  <si>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</si>
  <si>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</si>
  <si>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</si>
  <si>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</si>
  <si>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</si>
  <si>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</si>
  <si>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</si>
  <si>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</si>
  <si>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</si>
  <si>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</si>
  <si>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</si>
  <si>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</si>
  <si>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</si>
  <si>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</si>
  <si>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</si>
  <si>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</si>
  <si>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</si>
  <si>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</si>
  <si>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</si>
  <si>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</si>
  <si>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</si>
  <si>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</si>
  <si>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</si>
  <si>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</si>
  <si>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</si>
  <si>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</si>
  <si>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</si>
  <si>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</si>
  <si>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</si>
  <si>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</si>
  <si>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</si>
  <si>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</si>
  <si>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</si>
  <si>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</si>
  <si>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</si>
  <si>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</si>
  <si>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</si>
  <si>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</si>
  <si>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</si>
  <si>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</si>
  <si>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</si>
  <si>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</si>
  <si>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</si>
  <si>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</si>
  <si>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</si>
  <si>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</si>
  <si>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</si>
  <si>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</si>
  <si>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</si>
  <si>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</si>
  <si>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</si>
  <si>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</si>
  <si>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</si>
  <si>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</si>
  <si>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</si>
  <si>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</si>
  <si>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</si>
  <si>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</si>
  <si>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</si>
  <si>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</si>
  <si>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</si>
  <si>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</si>
  <si>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</si>
  <si>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</si>
  <si>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</si>
  <si>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</si>
  <si>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</si>
  <si>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</si>
  <si>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</si>
  <si>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</si>
  <si>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</si>
  <si>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</si>
  <si>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</si>
  <si>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</si>
  <si>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</si>
  <si>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</si>
  <si>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</si>
  <si>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</si>
  <si>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</si>
  <si>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</si>
  <si>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</si>
  <si>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</si>
  <si>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</si>
  <si>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</si>
  <si>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</si>
  <si>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</si>
  <si>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</si>
  <si>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</si>
  <si>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</si>
  <si>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</si>
  <si>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</si>
  <si>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</si>
  <si>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</si>
  <si>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</si>
  <si>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</si>
  <si>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</si>
  <si>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</si>
  <si>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</si>
  <si>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</si>
  <si>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</si>
  <si>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</si>
  <si>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</si>
  <si>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</si>
  <si>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</si>
  <si>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</si>
  <si>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</si>
  <si>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</si>
  <si>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</si>
  <si>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</si>
  <si>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</si>
  <si>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</si>
  <si>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</si>
  <si>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</si>
  <si>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</si>
  <si>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</si>
  <si>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</si>
  <si>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</si>
  <si>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</si>
  <si>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</si>
  <si>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</si>
  <si>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</si>
  <si>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</si>
  <si>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</si>
  <si>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</si>
  <si>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</si>
  <si>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</si>
  <si>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</si>
  <si>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</si>
  <si>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</si>
  <si>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</si>
  <si>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</si>
  <si>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</si>
  <si>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</si>
  <si>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</si>
  <si>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</si>
  <si>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</si>
  <si>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</si>
  <si>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</si>
  <si>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</si>
  <si>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</si>
  <si>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</si>
  <si>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</si>
  <si>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</si>
  <si>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</si>
  <si>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</si>
  <si>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</si>
  <si>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</si>
  <si>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</si>
  <si>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</si>
  <si>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</si>
  <si>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</si>
  <si>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</si>
  <si>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</si>
  <si>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</si>
  <si>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</si>
  <si>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</si>
  <si>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</si>
  <si>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</si>
  <si>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</si>
  <si>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</si>
  <si>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</si>
  <si>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</si>
  <si>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</si>
  <si>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</si>
  <si>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</si>
  <si>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</si>
  <si>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</si>
  <si>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</si>
  <si>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</si>
  <si>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</si>
  <si>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</si>
  <si>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</si>
  <si>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</si>
  <si>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</si>
  <si>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</si>
  <si>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</si>
  <si>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</si>
  <si>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</si>
  <si>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</si>
  <si>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</si>
  <si>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</si>
  <si>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</si>
  <si>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</si>
  <si>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</si>
  <si>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</si>
  <si>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</si>
  <si>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</si>
  <si>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</si>
  <si>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</si>
  <si>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</si>
  <si>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</si>
  <si>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</si>
  <si>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</si>
  <si>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</si>
  <si>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</si>
  <si>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</si>
  <si>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</si>
  <si>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</si>
  <si>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</si>
  <si>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</si>
  <si>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</si>
  <si>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</si>
  <si>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</si>
  <si>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</si>
  <si>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</si>
  <si>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</si>
  <si>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</si>
  <si>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</si>
  <si>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</si>
  <si>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</si>
  <si>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</si>
  <si>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</si>
  <si>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</si>
  <si>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</si>
  <si>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</si>
  <si>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</si>
  <si>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</si>
  <si>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</si>
  <si>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</si>
  <si>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</si>
  <si>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</si>
  <si>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</si>
  <si>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</si>
  <si>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</si>
  <si>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</si>
  <si>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</si>
  <si>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</si>
  <si>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</si>
  <si>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</si>
  <si>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</si>
  <si>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</si>
  <si>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</si>
  <si>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</si>
  <si>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</si>
  <si>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</si>
  <si>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</si>
  <si>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</si>
  <si>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</si>
  <si>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</si>
  <si>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</si>
  <si>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</si>
  <si>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</si>
  <si>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</si>
  <si>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</si>
  <si>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</si>
  <si>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</si>
  <si>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</si>
  <si>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</si>
  <si>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</si>
  <si>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</si>
  <si>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</si>
  <si>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</si>
  <si>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</si>
  <si>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</si>
  <si>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</si>
  <si>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</si>
  <si>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</si>
  <si>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</si>
  <si>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</si>
  <si>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</si>
  <si>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</si>
  <si>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</si>
  <si>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</si>
  <si>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</si>
  <si>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</si>
  <si>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</si>
  <si>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</si>
  <si>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</si>
  <si>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</si>
  <si>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</si>
  <si>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</si>
  <si>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</si>
  <si>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</si>
  <si>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</si>
  <si>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</si>
  <si>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</si>
  <si>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</si>
  <si>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</si>
  <si>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</si>
  <si>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</si>
  <si>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</si>
  <si>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</si>
  <si>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</si>
  <si>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</si>
  <si>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</si>
  <si>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</si>
  <si>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</si>
  <si>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</si>
  <si>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</si>
  <si>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</si>
  <si>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</si>
  <si>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</si>
  <si>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</si>
  <si>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</si>
  <si>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</si>
  <si>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</si>
  <si>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</si>
  <si>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</si>
  <si>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</si>
  <si>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</si>
  <si>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</si>
  <si>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</si>
  <si>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</si>
  <si>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</si>
  <si>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</si>
  <si>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</si>
  <si>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</si>
  <si>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</si>
  <si>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</si>
  <si>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</si>
  <si>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</si>
  <si>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</si>
  <si>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</si>
  <si>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</si>
  <si>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</si>
  <si>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</si>
  <si>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</si>
  <si>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</si>
  <si>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</si>
  <si>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</si>
  <si>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</si>
  <si>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</si>
  <si>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</si>
  <si>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</si>
  <si>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</si>
  <si>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</si>
  <si>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</si>
  <si>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</si>
  <si>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</si>
  <si>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</si>
  <si>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</si>
  <si>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</si>
  <si>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</si>
  <si>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</si>
  <si>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</si>
  <si>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</si>
  <si>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</si>
  <si>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</si>
  <si>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</si>
  <si>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</si>
  <si>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</si>
  <si>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</si>
  <si>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</si>
  <si>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</si>
  <si>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</si>
  <si>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</si>
  <si>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</si>
  <si>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</si>
  <si>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</si>
  <si>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</si>
  <si>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</si>
  <si>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</si>
  <si>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</si>
  <si>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</si>
  <si>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</si>
  <si>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</si>
  <si>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</si>
  <si>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</si>
  <si>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</si>
  <si>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</si>
  <si>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</si>
  <si>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</si>
  <si>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</si>
  <si>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</si>
  <si>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</si>
  <si>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</si>
  <si>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</si>
  <si>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</si>
  <si>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</si>
  <si>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</si>
  <si>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</si>
  <si>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</si>
  <si>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</si>
  <si>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</si>
  <si>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</si>
  <si>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</si>
  <si>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</si>
  <si>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</si>
  <si>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</si>
  <si>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</si>
  <si>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</si>
  <si>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</si>
  <si>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</si>
  <si>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</si>
  <si>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</si>
  <si>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</si>
  <si>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</si>
  <si>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</si>
  <si>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</si>
  <si>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</si>
  <si>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</si>
  <si>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</si>
  <si>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</si>
  <si>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</si>
  <si>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</si>
  <si>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</si>
  <si>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</si>
  <si>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</si>
  <si>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</si>
  <si>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</si>
  <si>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</si>
  <si>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</si>
  <si>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</si>
  <si>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</si>
  <si>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</si>
  <si>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</si>
  <si>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</si>
  <si>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</si>
  <si>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</si>
  <si>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</si>
  <si>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</si>
  <si>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</si>
  <si>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</si>
  <si>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</si>
  <si>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</si>
  <si>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</si>
  <si>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</si>
  <si>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</si>
  <si>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</si>
  <si>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</si>
  <si>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</si>
  <si>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</si>
  <si>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</si>
  <si>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</si>
  <si>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</si>
  <si>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</si>
  <si>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</si>
  <si>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</si>
  <si>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</si>
  <si>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</si>
  <si>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</si>
  <si>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</si>
  <si>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</si>
  <si>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</si>
  <si>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</si>
  <si>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</si>
  <si>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</si>
  <si>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</si>
  <si>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</si>
  <si>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</si>
  <si>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</si>
  <si>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</si>
  <si>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</si>
  <si>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</si>
  <si>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</si>
  <si>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</si>
  <si>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</si>
  <si>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</si>
  <si>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</si>
  <si>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</si>
  <si>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</si>
  <si>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</si>
  <si>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</si>
  <si>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</si>
  <si>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</si>
  <si>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</si>
  <si>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</si>
  <si>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</si>
  <si>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</si>
  <si>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</si>
  <si>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</si>
  <si>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</si>
  <si>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</si>
  <si>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</si>
  <si>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</si>
  <si>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</si>
  <si>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</si>
  <si>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</si>
  <si>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</si>
  <si>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</si>
  <si>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</si>
  <si>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</si>
  <si>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</si>
  <si>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</si>
  <si>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</si>
  <si>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</si>
  <si>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</si>
  <si>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</si>
  <si>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</si>
  <si>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</si>
  <si>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</si>
  <si>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</si>
  <si>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</si>
  <si>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</si>
  <si>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</si>
  <si>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</si>
  <si>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</si>
  <si>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</si>
  <si>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</si>
  <si>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</si>
  <si>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</si>
  <si>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</si>
  <si>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</si>
  <si>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</si>
  <si>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</si>
  <si>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</si>
  <si>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</si>
  <si>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</si>
  <si>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</si>
  <si>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</si>
  <si>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</si>
  <si>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</si>
  <si>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</si>
  <si>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</si>
  <si>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</si>
  <si>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</si>
  <si>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</si>
  <si>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</si>
  <si>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</si>
  <si>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</si>
  <si>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</si>
  <si>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</si>
  <si>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</si>
  <si>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</si>
  <si>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</si>
  <si>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</si>
  <si>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</si>
  <si>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</si>
  <si>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</si>
  <si>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</si>
  <si>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</si>
  <si>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</si>
  <si>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</si>
  <si>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</si>
  <si>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</si>
  <si>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</si>
  <si>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</si>
  <si>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</si>
  <si>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</si>
  <si>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</si>
  <si>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</si>
  <si>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</si>
  <si>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</si>
  <si>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</si>
  <si>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</si>
  <si>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</si>
  <si>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</si>
  <si>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</si>
  <si>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</si>
  <si>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</si>
  <si>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</si>
  <si>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</si>
  <si>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</si>
  <si>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</si>
  <si>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</si>
  <si>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</si>
  <si>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</si>
  <si>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</si>
  <si>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</si>
  <si>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</si>
  <si>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</si>
  <si>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</si>
  <si>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</si>
  <si>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</si>
  <si>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</si>
  <si>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</si>
  <si>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</si>
  <si>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</si>
  <si>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</si>
  <si>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</si>
  <si>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</si>
  <si>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</si>
  <si>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</si>
  <si>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</si>
  <si>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</si>
  <si>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</si>
  <si>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</si>
  <si>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</si>
  <si>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</si>
  <si>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</si>
  <si>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</si>
  <si>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</si>
  <si>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</si>
  <si>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</si>
  <si>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</si>
  <si>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</si>
  <si>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</si>
  <si>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</si>
  <si>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</si>
  <si>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</si>
  <si>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</si>
  <si>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</si>
  <si>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</si>
  <si>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</si>
  <si>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</si>
  <si>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</si>
  <si>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</si>
  <si>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</si>
  <si>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</si>
  <si>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</si>
  <si>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</si>
  <si>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</si>
  <si>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</si>
  <si>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</si>
  <si>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</si>
  <si>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</si>
  <si>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</si>
  <si>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</si>
  <si>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</si>
  <si>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</si>
  <si>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</si>
  <si>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</si>
  <si>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</si>
  <si>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</si>
  <si>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</si>
  <si>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</si>
  <si>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</si>
  <si>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</si>
  <si>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</si>
  <si>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</si>
  <si>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</si>
  <si>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</si>
  <si>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</si>
  <si>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</si>
  <si>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</si>
  <si>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</si>
  <si>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</si>
  <si>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</si>
  <si>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</si>
  <si>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</si>
  <si>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</si>
  <si>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</si>
  <si>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</si>
  <si>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</si>
  <si>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</si>
  <si>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</si>
  <si>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</si>
  <si>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</si>
  <si>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</si>
  <si>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</si>
  <si>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</si>
  <si>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</si>
  <si>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</si>
  <si>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</si>
  <si>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</si>
  <si>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</si>
  <si>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</si>
  <si>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</si>
  <si>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</si>
  <si>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</si>
  <si>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</si>
  <si>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</si>
  <si>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</si>
  <si>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</si>
  <si>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</si>
  <si>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</si>
  <si>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</si>
  <si>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</si>
  <si>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</si>
  <si>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</si>
  <si>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</si>
  <si>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</si>
  <si>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</si>
  <si>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</si>
  <si>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</si>
  <si>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</si>
  <si>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</si>
  <si>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</si>
  <si>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</si>
  <si>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</si>
  <si>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</si>
  <si>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</si>
  <si>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</si>
  <si>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</si>
  <si>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</si>
  <si>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</si>
  <si>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</si>
  <si>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</si>
  <si>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</si>
  <si>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</si>
  <si>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</si>
  <si>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</si>
  <si>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</si>
  <si>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</si>
  <si>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</si>
  <si>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</si>
  <si>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</si>
  <si>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</si>
  <si>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</si>
  <si>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</si>
  <si>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</si>
  <si>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</si>
  <si>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</si>
  <si>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</si>
  <si>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</si>
  <si>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</si>
  <si>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</si>
  <si>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</si>
  <si>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</si>
  <si>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</si>
  <si>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</si>
  <si>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</si>
  <si>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</si>
  <si>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</si>
  <si>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</si>
  <si>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</si>
  <si>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</si>
  <si>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</si>
  <si>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</si>
  <si>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</si>
  <si>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</si>
  <si>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</si>
  <si>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</si>
  <si>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</si>
  <si>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</si>
  <si>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</si>
  <si>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</si>
  <si>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</si>
  <si>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</si>
  <si>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</si>
  <si>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</si>
  <si>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</si>
  <si>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</si>
  <si>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</si>
  <si>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</si>
  <si>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</si>
  <si>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</si>
  <si>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</si>
  <si>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</si>
  <si>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</si>
  <si>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</si>
  <si>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</si>
  <si>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</si>
  <si>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</si>
  <si>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</si>
  <si>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</si>
  <si>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</si>
  <si>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</si>
  <si>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</si>
  <si>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</si>
  <si>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</si>
  <si>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</si>
  <si>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</si>
  <si>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</si>
  <si>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</si>
  <si>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</si>
  <si>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</si>
  <si>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</si>
  <si>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</si>
  <si>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</si>
  <si>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</si>
  <si>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</si>
  <si>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</si>
  <si>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</si>
  <si>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</si>
  <si>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</si>
  <si>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</si>
  <si>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</si>
  <si>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</si>
  <si>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</si>
  <si>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</si>
  <si>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</si>
  <si>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</si>
  <si>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</si>
  <si>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</si>
  <si>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</si>
  <si>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</si>
  <si>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</si>
  <si>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</si>
  <si>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</si>
  <si>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</si>
  <si>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</si>
  <si>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</si>
  <si>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</si>
  <si>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</si>
  <si>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</si>
  <si>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</si>
  <si>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</si>
  <si>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</si>
  <si>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</si>
  <si>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</si>
  <si>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</si>
  <si>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</si>
  <si>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</si>
  <si>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</si>
  <si>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</si>
  <si>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</si>
  <si>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</si>
  <si>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</si>
  <si>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</si>
  <si>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</si>
  <si>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</si>
  <si>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</si>
  <si>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</si>
  <si>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</si>
  <si>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</si>
  <si>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</si>
  <si>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</si>
  <si>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</si>
  <si>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</si>
  <si>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</si>
  <si>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</si>
  <si>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</si>
  <si>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</si>
  <si>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</si>
  <si>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</si>
  <si>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</si>
  <si>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</si>
  <si>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</si>
  <si>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</si>
  <si>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</si>
  <si>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</si>
  <si>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</si>
  <si>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</si>
  <si>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</si>
  <si>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</si>
  <si>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</si>
  <si>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</si>
  <si>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</si>
  <si>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</si>
  <si>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</si>
  <si>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</si>
  <si>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</si>
  <si>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</si>
  <si>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</si>
  <si>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</si>
  <si>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</si>
  <si>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</si>
  <si>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</si>
  <si>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</si>
  <si>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</si>
  <si>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</si>
  <si>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</si>
  <si>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</si>
  <si>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</si>
  <si>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</si>
  <si>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</si>
  <si>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</si>
  <si>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</si>
  <si>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</si>
  <si>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</si>
  <si>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</si>
  <si>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</si>
  <si>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</si>
  <si>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</si>
  <si>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</si>
  <si>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</si>
  <si>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</si>
  <si>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</si>
  <si>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</si>
  <si>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</si>
  <si>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</si>
  <si>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</si>
  <si>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</si>
  <si>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</si>
  <si>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</si>
  <si>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</si>
  <si>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</si>
  <si>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</si>
  <si>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</si>
  <si>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</si>
  <si>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</si>
  <si>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</si>
  <si>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</si>
  <si>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</si>
  <si>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</si>
  <si>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</si>
  <si>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</si>
  <si>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</si>
  <si>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</si>
  <si>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</si>
  <si>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</si>
  <si>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</si>
  <si>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</si>
  <si>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</si>
  <si>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</si>
  <si>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</si>
  <si>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</si>
  <si>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</si>
  <si>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</si>
  <si>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</si>
  <si>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</si>
  <si>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</si>
  <si>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</si>
  <si>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</si>
  <si>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</si>
  <si>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</si>
  <si>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</si>
  <si>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</si>
  <si>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</si>
  <si>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</si>
  <si>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</si>
  <si>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</si>
  <si>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</si>
  <si>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</si>
  <si>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</si>
  <si>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</si>
  <si>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</si>
  <si>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</si>
  <si>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</si>
  <si>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</si>
  <si>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</si>
  <si>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</si>
  <si>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</si>
  <si>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</si>
  <si>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</si>
  <si>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</si>
  <si>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</si>
  <si>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</si>
  <si>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</si>
  <si>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</si>
  <si>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</si>
  <si>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</si>
  <si>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</si>
  <si>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</si>
  <si>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</si>
  <si>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</si>
  <si>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</si>
  <si>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</si>
  <si>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</si>
  <si>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</si>
  <si>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</si>
  <si>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</si>
  <si>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</si>
  <si>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</si>
  <si>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</si>
  <si>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</si>
  <si>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</si>
  <si>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</si>
  <si>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</si>
  <si>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</si>
  <si>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</si>
  <si>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</si>
  <si>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</si>
  <si>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</si>
  <si>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</si>
  <si>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</si>
  <si>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</si>
  <si>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</si>
  <si>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</si>
  <si>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</si>
  <si>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</si>
  <si>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</si>
  <si>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</si>
  <si>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</si>
  <si>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</si>
  <si>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</si>
  <si>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</si>
  <si>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</si>
  <si>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</si>
  <si>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</si>
  <si>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</si>
  <si>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</si>
  <si>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</si>
  <si>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</si>
  <si>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</si>
  <si>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</si>
  <si>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</si>
  <si>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</si>
  <si>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</si>
  <si>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</si>
  <si>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</si>
  <si>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</si>
  <si>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</si>
  <si>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</si>
  <si>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</si>
  <si>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</si>
  <si>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</si>
  <si>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</si>
  <si>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</si>
  <si>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</si>
  <si>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</si>
  <si>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</si>
  <si>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</si>
  <si>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</si>
  <si>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</si>
  <si>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</si>
  <si>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</si>
  <si>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</si>
  <si>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</si>
  <si>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</si>
  <si>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</si>
  <si>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</si>
  <si>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</si>
  <si>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</si>
  <si>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</si>
  <si>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</si>
  <si>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</si>
  <si>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</si>
  <si>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</si>
  <si>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</si>
  <si>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</si>
  <si>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</si>
  <si>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</si>
  <si>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</si>
  <si>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</si>
  <si>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</si>
  <si>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</si>
  <si>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</si>
  <si>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</si>
  <si>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</si>
  <si>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</si>
  <si>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</si>
  <si>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</si>
  <si>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</si>
  <si>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</si>
  <si>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</si>
  <si>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</si>
  <si>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</si>
  <si>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</si>
  <si>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</si>
  <si>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</si>
  <si>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</si>
  <si>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</si>
  <si>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</si>
  <si>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</si>
  <si>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</si>
  <si>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</si>
  <si>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</si>
  <si>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</si>
  <si>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</si>
  <si>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</si>
  <si>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</si>
  <si>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</si>
  <si>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</si>
  <si>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</si>
  <si>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</si>
  <si>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</si>
  <si>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</si>
  <si>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</si>
  <si>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</si>
  <si>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</si>
  <si>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</si>
  <si>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</si>
  <si>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</si>
  <si>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</si>
  <si>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</si>
  <si>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</si>
  <si>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</si>
  <si>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</si>
  <si>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</si>
  <si>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</si>
  <si>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</si>
  <si>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</si>
  <si>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</si>
  <si>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</si>
  <si>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</si>
  <si>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</si>
  <si>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</si>
  <si>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</si>
  <si>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</si>
  <si>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</si>
  <si>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</si>
  <si>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</si>
  <si>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</si>
  <si>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</si>
  <si>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</si>
  <si>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</si>
  <si>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</si>
  <si>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</si>
  <si>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</si>
  <si>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</si>
  <si>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</si>
  <si>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</si>
  <si>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</si>
  <si>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</si>
  <si>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</si>
  <si>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</si>
  <si>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</si>
  <si>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</si>
  <si>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</si>
  <si>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</si>
  <si>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</si>
  <si>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</si>
  <si>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</si>
  <si>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</si>
  <si>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</si>
  <si>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</si>
  <si>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</si>
  <si>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</si>
  <si>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</si>
  <si>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</si>
  <si>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</si>
  <si>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</si>
  <si>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</si>
  <si>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</si>
  <si>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</si>
  <si>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</si>
  <si>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</si>
  <si>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</si>
  <si>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</si>
  <si>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</si>
  <si>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</si>
  <si>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</si>
  <si>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</si>
  <si>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</si>
  <si>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</si>
  <si>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</si>
  <si>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</si>
  <si>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</si>
  <si>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</si>
  <si>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</si>
  <si>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</si>
  <si>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</si>
  <si>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</si>
  <si>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</si>
  <si>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</si>
  <si>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</si>
  <si>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</si>
  <si>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</si>
  <si>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</si>
  <si>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</si>
  <si>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</si>
  <si>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</si>
  <si>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</si>
  <si>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</si>
  <si>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</si>
  <si>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</si>
  <si>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</si>
  <si>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</si>
  <si>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</si>
  <si>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</si>
  <si>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</si>
  <si>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</si>
  <si>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</si>
  <si>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</si>
  <si>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</si>
  <si>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</si>
  <si>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</si>
  <si>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</si>
  <si>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</si>
  <si>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</si>
  <si>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</si>
  <si>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</si>
  <si>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</si>
  <si>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</si>
  <si>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</si>
  <si>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</si>
  <si>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</si>
  <si>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</si>
  <si>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</si>
  <si>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</si>
  <si>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</si>
  <si>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</si>
  <si>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</si>
  <si>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</si>
  <si>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</si>
  <si>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</si>
  <si>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</si>
  <si>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</si>
  <si>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</si>
  <si>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</si>
  <si>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</si>
  <si>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</si>
  <si>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</si>
  <si>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</si>
  <si>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</si>
  <si>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</si>
  <si>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</si>
  <si>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</si>
  <si>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</si>
  <si>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</si>
  <si>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</si>
  <si>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</si>
  <si>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</si>
  <si>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</si>
  <si>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</si>
  <si>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</si>
  <si>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</si>
  <si>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</si>
  <si>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</si>
  <si>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</si>
  <si>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</si>
  <si>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</si>
  <si>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</si>
  <si>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</si>
  <si>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</si>
  <si>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</si>
  <si>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</si>
  <si>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</si>
  <si>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</si>
  <si>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</si>
  <si>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</si>
  <si>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</si>
  <si>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</si>
  <si>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</si>
  <si>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</si>
  <si>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</si>
  <si>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</si>
  <si>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</si>
  <si>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</si>
  <si>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</si>
  <si>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</si>
  <si>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</si>
  <si>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</si>
  <si>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</si>
  <si>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</si>
  <si>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</si>
  <si>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</si>
  <si>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</si>
  <si>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</si>
  <si>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</si>
  <si>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</si>
  <si>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</si>
  <si>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</si>
  <si>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</si>
  <si>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</si>
  <si>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</si>
  <si>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</si>
  <si>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</si>
  <si>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</si>
  <si>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</si>
  <si>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</si>
  <si>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</si>
  <si>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</si>
  <si>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</si>
  <si>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</si>
  <si>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</si>
  <si>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</si>
  <si>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</si>
  <si>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</si>
  <si>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</si>
  <si>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</si>
  <si>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</si>
  <si>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</si>
  <si>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</si>
  <si>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</si>
  <si>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</si>
  <si>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</si>
  <si>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</si>
  <si>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</si>
  <si>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</si>
  <si>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</si>
  <si>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</si>
  <si>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</si>
  <si>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</si>
  <si>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</si>
  <si>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</si>
  <si>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</si>
  <si>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</si>
  <si>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</si>
  <si>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</si>
  <si>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</si>
  <si>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</si>
  <si>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</si>
  <si>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</si>
  <si>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</si>
  <si>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</si>
  <si>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</si>
  <si>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</si>
  <si>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</si>
  <si>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</si>
  <si>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</si>
  <si>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</si>
  <si>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</si>
  <si>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</si>
  <si>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</si>
  <si>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</si>
  <si>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</si>
  <si>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</si>
  <si>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</si>
  <si>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</si>
  <si>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</si>
  <si>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</si>
  <si>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</si>
  <si>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</si>
  <si>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</si>
  <si>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</si>
  <si>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</si>
  <si>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</si>
  <si>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</si>
  <si>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</si>
  <si>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</si>
  <si>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</si>
  <si>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</si>
  <si>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</si>
  <si>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</si>
  <si>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</si>
  <si>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</si>
  <si>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</si>
  <si>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</si>
  <si>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</si>
  <si>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</si>
  <si>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</si>
  <si>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</si>
  <si>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</si>
  <si>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</si>
  <si>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</si>
  <si>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</si>
  <si>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</si>
  <si>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</si>
  <si>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</si>
  <si>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</si>
  <si>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</si>
  <si>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</si>
  <si>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</si>
  <si>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</si>
  <si>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</si>
  <si>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</si>
  <si>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</si>
  <si>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</si>
  <si>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</si>
  <si>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</si>
  <si>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</si>
  <si>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</si>
  <si>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</si>
  <si>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</si>
  <si>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</si>
  <si>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</si>
  <si>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</si>
  <si>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</si>
  <si>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</si>
  <si>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</si>
  <si>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</si>
  <si>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</si>
  <si>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</si>
  <si>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</si>
  <si>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</si>
  <si>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</si>
  <si>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</si>
  <si>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</si>
  <si>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</si>
  <si>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</si>
  <si>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</si>
  <si>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</si>
  <si>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</si>
  <si>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</si>
  <si>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</si>
  <si>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</si>
  <si>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</si>
  <si>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</si>
  <si>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</si>
  <si>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</si>
  <si>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</si>
  <si>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</si>
  <si>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</si>
  <si>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</si>
  <si>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</si>
  <si>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</si>
  <si>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</si>
  <si>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</si>
  <si>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</si>
  <si>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</si>
  <si>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</si>
  <si>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</si>
  <si>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</si>
  <si>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</si>
  <si>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</si>
  <si>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</si>
  <si>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</si>
  <si>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</si>
  <si>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</si>
  <si>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</si>
  <si>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</si>
  <si>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</si>
  <si>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</si>
  <si>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</si>
  <si>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</si>
  <si>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</si>
  <si>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</si>
  <si>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</si>
  <si>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</si>
  <si>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</si>
  <si>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</si>
  <si>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</si>
  <si>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</si>
  <si>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</si>
  <si>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</si>
  <si>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</si>
  <si>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</si>
  <si>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</si>
  <si>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</si>
  <si>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</si>
  <si>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</si>
  <si>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</si>
  <si>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</si>
  <si>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</si>
  <si>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</si>
  <si>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</si>
  <si>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</si>
  <si>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</si>
  <si>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</si>
  <si>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</si>
  <si>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</si>
  <si>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</si>
  <si>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</si>
  <si>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</si>
  <si>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</si>
  <si>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</si>
  <si>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</si>
  <si>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</si>
  <si>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</si>
  <si>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</si>
  <si>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</si>
  <si>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</si>
  <si>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</si>
  <si>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</si>
  <si>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</si>
  <si>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</si>
  <si>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</si>
  <si>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</si>
  <si>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</si>
  <si>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</si>
  <si>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</si>
  <si>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</si>
  <si>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</si>
  <si>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</si>
  <si>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</si>
  <si>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</si>
  <si>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</si>
  <si>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</si>
  <si>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</si>
  <si>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</si>
  <si>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</si>
  <si>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</si>
  <si>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</si>
  <si>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</si>
  <si>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</si>
  <si>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</si>
  <si>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</si>
  <si>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</si>
  <si>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</si>
  <si>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</si>
  <si>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</si>
  <si>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</si>
  <si>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</si>
  <si>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</si>
  <si>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</si>
  <si>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</si>
  <si>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</si>
  <si>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</si>
  <si>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</si>
  <si>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</si>
  <si>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</si>
  <si>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</si>
  <si>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</si>
  <si>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</si>
  <si>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</si>
  <si>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</si>
  <si>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</si>
  <si>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</si>
  <si>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</si>
  <si>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</si>
  <si>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</si>
  <si>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</si>
  <si>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</si>
  <si>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</si>
  <si>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</si>
  <si>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</si>
  <si>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</si>
  <si>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</si>
  <si>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</si>
  <si>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</si>
  <si>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</si>
  <si>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</si>
  <si>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</si>
  <si>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</si>
  <si>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</si>
  <si>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</si>
  <si>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</si>
  <si>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</si>
  <si>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</si>
  <si>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</si>
  <si>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</si>
  <si>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</si>
  <si>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</si>
  <si>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</si>
  <si>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</si>
  <si>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</si>
  <si>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</si>
  <si>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</si>
  <si>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</si>
  <si>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</si>
  <si>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</si>
  <si>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</si>
  <si>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</si>
  <si>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</si>
  <si>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</si>
  <si>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</si>
  <si>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</si>
  <si>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</si>
  <si>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</si>
  <si>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</si>
  <si>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</si>
  <si>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</si>
  <si>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</si>
  <si>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</si>
  <si>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</si>
  <si>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</si>
  <si>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</si>
  <si>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</si>
  <si>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</si>
  <si>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</si>
  <si>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</si>
  <si>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</si>
  <si>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</si>
  <si>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</si>
  <si>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</si>
  <si>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</si>
  <si>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</si>
  <si>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</si>
  <si>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</si>
  <si>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</si>
  <si>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</si>
  <si>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</si>
  <si>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</si>
  <si>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</si>
  <si>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</si>
  <si>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</si>
  <si>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</si>
  <si>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</si>
  <si>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</si>
  <si>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</si>
  <si>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</si>
  <si>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</si>
  <si>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</si>
  <si>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</si>
  <si>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</si>
  <si>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</si>
  <si>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</si>
  <si>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</si>
  <si>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</si>
  <si>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</si>
  <si>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</si>
  <si>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</si>
  <si>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</si>
  <si>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</si>
  <si>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</si>
  <si>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</si>
  <si>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</si>
  <si>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</si>
  <si>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</si>
  <si>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</si>
  <si>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</si>
  <si>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</si>
  <si>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</si>
  <si>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</si>
  <si>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</si>
  <si>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</si>
  <si>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</si>
  <si>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</si>
  <si>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</si>
  <si>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</si>
  <si>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</si>
  <si>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</si>
  <si>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</si>
  <si>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</si>
  <si>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</si>
  <si>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</si>
  <si>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</si>
  <si>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</si>
  <si>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</si>
  <si>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</si>
  <si>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</si>
  <si>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</si>
  <si>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</si>
  <si>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</si>
  <si>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</si>
  <si>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</si>
  <si>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</si>
  <si>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</si>
  <si>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</si>
  <si>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</si>
  <si>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</si>
  <si>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</si>
  <si>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</si>
  <si>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</si>
  <si>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</si>
  <si>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</si>
  <si>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</si>
  <si>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</si>
  <si>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</si>
  <si>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</si>
  <si>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</si>
  <si>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</si>
  <si>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</si>
  <si>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</si>
  <si>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</si>
  <si>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</si>
  <si>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</si>
  <si>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</si>
  <si>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</si>
  <si>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</si>
  <si>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</si>
  <si>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</si>
  <si>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</si>
  <si>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</si>
  <si>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</si>
  <si>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</si>
  <si>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</si>
  <si>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</si>
  <si>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</si>
  <si>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</si>
  <si>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</si>
  <si>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</si>
  <si>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</si>
  <si>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</si>
  <si>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</si>
  <si>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</si>
  <si>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</si>
  <si>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</si>
  <si>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</si>
  <si>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</si>
  <si>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</si>
  <si>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</si>
  <si>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</si>
  <si>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</si>
  <si>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</si>
  <si>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</si>
  <si>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</si>
  <si>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</si>
  <si>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</si>
  <si>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</si>
  <si>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</si>
  <si>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</si>
  <si>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</si>
  <si>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</si>
  <si>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</si>
  <si>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</si>
  <si>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</si>
  <si>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</si>
  <si>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</si>
  <si>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</si>
  <si>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</si>
  <si>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</si>
  <si>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</si>
  <si>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</si>
  <si>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</si>
  <si>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</si>
  <si>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</si>
  <si>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</si>
  <si>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</si>
  <si>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</si>
  <si>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</si>
  <si>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</si>
  <si>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</si>
  <si>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</si>
  <si>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</si>
  <si>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</si>
  <si>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</si>
  <si>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</si>
  <si>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</si>
  <si>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</si>
  <si>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</si>
  <si>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</si>
  <si>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</si>
  <si>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</si>
  <si>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</si>
  <si>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</si>
  <si>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</si>
  <si>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</si>
  <si>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</si>
  <si>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</si>
  <si>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</si>
  <si>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</si>
  <si>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</si>
  <si>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</si>
  <si>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</si>
  <si>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</si>
  <si>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</si>
  <si>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</si>
  <si>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</si>
  <si>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</si>
  <si>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</si>
  <si>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</si>
  <si>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</si>
  <si>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</si>
  <si>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</si>
  <si>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</si>
  <si>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</si>
  <si>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</si>
  <si>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</si>
  <si>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</si>
  <si>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</si>
  <si>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</si>
  <si>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</si>
  <si>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</si>
  <si>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</si>
  <si>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</si>
  <si>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</si>
  <si>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</si>
  <si>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</si>
  <si>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</si>
  <si>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</si>
  <si>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</si>
  <si>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</si>
  <si>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</si>
  <si>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</si>
  <si>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</si>
  <si>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</si>
  <si>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</si>
  <si>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</si>
  <si>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</si>
  <si>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</si>
  <si>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</si>
  <si>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</si>
  <si>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</si>
  <si>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</si>
  <si>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</si>
  <si>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</si>
  <si>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</si>
  <si>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</si>
  <si>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</si>
  <si>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</si>
  <si>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</si>
  <si>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</si>
  <si>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</si>
  <si>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</si>
  <si>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</si>
  <si>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</si>
  <si>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</si>
  <si>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</si>
  <si>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</si>
  <si>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</si>
  <si>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</si>
  <si>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</si>
  <si>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</si>
  <si>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</si>
  <si>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</si>
  <si>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</si>
  <si>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</si>
  <si>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</si>
  <si>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</si>
  <si>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</si>
  <si>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</si>
  <si>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</si>
  <si>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</si>
  <si>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</si>
  <si>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</si>
  <si>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</si>
  <si>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</si>
  <si>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</si>
  <si>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</si>
  <si>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</si>
  <si>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</si>
  <si>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</si>
  <si>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</si>
  <si>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</si>
  <si>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</si>
  <si>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</si>
  <si>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</si>
  <si>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</si>
  <si>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</si>
  <si>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</si>
  <si>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</si>
  <si>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</si>
  <si>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</si>
  <si>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</si>
  <si>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</si>
  <si>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</si>
  <si>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</si>
  <si>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</si>
  <si>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</si>
  <si>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</si>
  <si>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</si>
  <si>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</si>
  <si>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</si>
  <si>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</si>
  <si>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</si>
  <si>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</si>
  <si>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</si>
  <si>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</si>
  <si>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</si>
  <si>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</si>
  <si>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</si>
  <si>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</si>
  <si>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</si>
  <si>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</si>
  <si>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</si>
  <si>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</si>
  <si>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</si>
  <si>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</si>
  <si>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</si>
  <si>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</si>
  <si>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</si>
  <si>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</si>
  <si>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</si>
  <si>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</si>
  <si>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</si>
  <si>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</si>
  <si>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</si>
  <si>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</si>
  <si>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</si>
  <si>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</si>
  <si>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</si>
  <si>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</si>
  <si>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</si>
  <si>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</si>
  <si>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</si>
  <si>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</si>
  <si>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</si>
  <si>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</si>
  <si>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</si>
  <si>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</si>
  <si>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</si>
  <si>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</si>
  <si>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</si>
  <si>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</si>
  <si>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</si>
  <si>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</si>
  <si>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</si>
  <si>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</si>
  <si>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</si>
  <si>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</si>
  <si>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</si>
  <si>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</si>
  <si>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</si>
  <si>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</si>
  <si>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</si>
  <si>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</si>
  <si>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</si>
  <si>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</si>
  <si>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</si>
  <si>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</si>
  <si>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</si>
  <si>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</si>
  <si>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</si>
  <si>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</si>
  <si>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</si>
  <si>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</si>
  <si>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</si>
  <si>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</si>
  <si>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</si>
  <si>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</si>
  <si>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</si>
  <si>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</si>
  <si>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</si>
  <si>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</si>
  <si>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</si>
  <si>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</si>
  <si>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</si>
  <si>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</si>
  <si>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</si>
  <si>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</si>
  <si>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</si>
  <si>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</si>
  <si>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</si>
  <si>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</si>
  <si>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</si>
  <si>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</si>
  <si>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</si>
  <si>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</si>
  <si>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</si>
  <si>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</si>
  <si>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</si>
  <si>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</si>
  <si>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</si>
  <si>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</si>
  <si>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</si>
  <si>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</si>
  <si>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</si>
  <si>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</si>
  <si>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</si>
  <si>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</si>
  <si>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</si>
  <si>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</si>
  <si>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</si>
  <si>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</si>
  <si>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</si>
  <si>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</si>
  <si>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</si>
  <si>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</si>
  <si>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</si>
  <si>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</si>
  <si>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</si>
  <si>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</si>
  <si>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</si>
  <si>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</si>
  <si>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</si>
  <si>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</si>
  <si>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</si>
  <si>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</si>
  <si>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</si>
  <si>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</si>
  <si>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</si>
  <si>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</si>
  <si>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</si>
  <si>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</si>
  <si>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</si>
  <si>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</si>
  <si>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</si>
  <si>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</si>
  <si>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</si>
  <si>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</si>
  <si>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</si>
  <si>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</si>
  <si>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</si>
  <si>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</si>
  <si>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</si>
  <si>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</si>
  <si>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</si>
  <si>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</si>
  <si>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</si>
  <si>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</si>
  <si>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</si>
  <si>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</si>
  <si>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</si>
  <si>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</si>
  <si>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</si>
  <si>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</si>
  <si>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</si>
  <si>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</si>
  <si>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</si>
  <si>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</si>
  <si>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</si>
  <si>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</si>
  <si>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</si>
  <si>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</si>
  <si>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</si>
  <si>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</si>
  <si>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</si>
  <si>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</si>
  <si>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</si>
  <si>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</si>
  <si>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</si>
  <si>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</si>
  <si>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</si>
  <si>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</si>
  <si>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</si>
  <si>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</si>
  <si>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</si>
  <si>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</si>
  <si>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</si>
  <si>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</si>
  <si>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</si>
  <si>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</si>
  <si>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</si>
  <si>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</si>
  <si>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</si>
  <si>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</si>
  <si>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</si>
  <si>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</si>
  <si>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</si>
  <si>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</si>
  <si>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</si>
  <si>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</si>
  <si>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</si>
  <si>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</si>
  <si>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</si>
  <si>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</si>
  <si>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</si>
  <si>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</si>
  <si>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</si>
  <si>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</si>
  <si>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</si>
  <si>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</si>
  <si>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</si>
  <si>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</si>
  <si>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</si>
  <si>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</si>
  <si>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</si>
  <si>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</si>
  <si>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</si>
  <si>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</si>
  <si>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</si>
  <si>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</si>
  <si>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</si>
  <si>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</si>
  <si>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</si>
  <si>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</si>
  <si>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</si>
  <si>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</si>
  <si>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</si>
  <si>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</si>
  <si>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</si>
  <si>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</si>
  <si>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</si>
  <si>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</si>
  <si>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</si>
  <si>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</si>
  <si>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</si>
  <si>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</si>
  <si>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</si>
  <si>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</si>
  <si>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</si>
  <si>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</si>
  <si>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</si>
  <si>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</si>
  <si>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</si>
  <si>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</si>
  <si>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</si>
  <si>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</si>
  <si>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</si>
  <si>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</si>
  <si>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</si>
  <si>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</si>
  <si>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</si>
  <si>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</si>
  <si>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</si>
  <si>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</si>
  <si>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</si>
  <si>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</si>
  <si>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</si>
  <si>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</si>
  <si>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</si>
  <si>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</si>
  <si>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</si>
  <si>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</si>
  <si>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</si>
  <si>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</si>
  <si>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</si>
  <si>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</si>
  <si>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</si>
  <si>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</si>
  <si>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</si>
  <si>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</si>
  <si>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</si>
  <si>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</si>
  <si>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</si>
  <si>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</si>
  <si>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</si>
  <si>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</si>
  <si>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</si>
  <si>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</si>
  <si>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</si>
  <si>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</si>
  <si>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</si>
  <si>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</si>
  <si>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</si>
  <si>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</si>
  <si>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</si>
  <si>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</si>
  <si>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</si>
  <si>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</si>
  <si>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</si>
  <si>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</si>
  <si>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</si>
  <si>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</si>
  <si>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</si>
  <si>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</si>
  <si>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</si>
  <si>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</si>
  <si>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</si>
  <si>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</si>
  <si>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</si>
  <si>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</si>
  <si>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</si>
  <si>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</si>
  <si>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</si>
  <si>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</si>
  <si>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</si>
  <si>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</si>
  <si>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</si>
  <si>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</si>
  <si>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</si>
  <si>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</si>
  <si>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</si>
  <si>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</si>
  <si>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</si>
  <si>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</si>
  <si>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</si>
  <si>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</si>
  <si>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</si>
  <si>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</si>
  <si>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</si>
  <si>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</si>
  <si>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</si>
  <si>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</si>
  <si>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</si>
  <si>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</si>
  <si>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</si>
  <si>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</si>
  <si>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</si>
  <si>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</si>
  <si>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</si>
  <si>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</si>
  <si>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</si>
  <si>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</si>
  <si>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</si>
  <si>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</si>
  <si>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</si>
  <si>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</si>
  <si>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</si>
  <si>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</si>
  <si>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</si>
  <si>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</si>
  <si>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</si>
  <si>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</si>
  <si>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</si>
  <si>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</si>
  <si>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</si>
  <si>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</si>
  <si>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</si>
  <si>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</si>
  <si>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</si>
  <si>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</si>
  <si>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</si>
  <si>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</si>
  <si>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</si>
  <si>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</si>
  <si>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</si>
  <si>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</si>
  <si>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</si>
  <si>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</si>
  <si>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</si>
  <si>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</si>
  <si>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</si>
  <si>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</si>
  <si>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</si>
  <si>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</si>
  <si>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</si>
  <si>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</si>
  <si>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</si>
  <si>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</si>
  <si>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</si>
  <si>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</si>
  <si>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</si>
  <si>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</si>
  <si>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</si>
  <si>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</si>
  <si>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</si>
  <si>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</si>
  <si>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</si>
  <si>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</si>
  <si>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</si>
  <si>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</si>
  <si>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</si>
  <si>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</si>
  <si>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</si>
  <si>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</si>
  <si>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</si>
  <si>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</si>
  <si>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</si>
  <si>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</si>
  <si>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</si>
  <si>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</si>
  <si>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</si>
  <si>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</si>
  <si>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</si>
  <si>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</si>
  <si>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</si>
  <si>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</si>
  <si>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</si>
  <si>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</si>
  <si>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</si>
  <si>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</si>
  <si>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</si>
  <si>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</si>
  <si>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</si>
  <si>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</si>
  <si>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</si>
  <si>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</si>
  <si>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</si>
  <si>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</si>
  <si>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</si>
  <si>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</si>
  <si>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</si>
  <si>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</si>
  <si>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</si>
  <si>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</si>
  <si>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</si>
  <si>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</si>
  <si>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</si>
  <si>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</si>
  <si>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</si>
  <si>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</si>
  <si>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</si>
  <si>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</si>
  <si>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</si>
  <si>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</si>
  <si>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</si>
  <si>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</si>
  <si>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</si>
  <si>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</si>
  <si>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</si>
  <si>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</si>
  <si>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</si>
  <si>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</si>
  <si>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</si>
  <si>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</si>
  <si>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</si>
  <si>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</si>
  <si>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</si>
  <si>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</si>
  <si>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</si>
  <si>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</si>
  <si>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</si>
  <si>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</si>
  <si>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</si>
  <si>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</si>
  <si>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</si>
  <si>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</si>
  <si>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</si>
  <si>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</si>
  <si>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</si>
  <si>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</si>
  <si>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</si>
  <si>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</si>
  <si>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</si>
  <si>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</si>
  <si>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</si>
  <si>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</si>
  <si>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</si>
  <si>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</si>
  <si>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</si>
  <si>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</si>
  <si>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</si>
  <si>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</si>
  <si>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</si>
  <si>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</si>
  <si>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</si>
  <si>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</si>
  <si>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</si>
  <si>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</si>
  <si>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</si>
  <si>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</si>
  <si>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</si>
  <si>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</si>
  <si>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</si>
  <si>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</si>
  <si>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</si>
  <si>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</si>
  <si>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</si>
  <si>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</si>
  <si>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</si>
  <si>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</si>
  <si>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</si>
  <si>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</si>
  <si>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</si>
  <si>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</si>
  <si>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</si>
  <si>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</si>
  <si>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</si>
  <si>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</si>
  <si>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</si>
  <si>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</si>
  <si>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</si>
  <si>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</si>
  <si>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</si>
  <si>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</si>
  <si>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</si>
  <si>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</si>
  <si>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</si>
  <si>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</si>
  <si>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</si>
  <si>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</si>
  <si>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</si>
  <si>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</si>
  <si>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</si>
  <si>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</si>
  <si>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</si>
  <si>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</si>
  <si>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</si>
  <si>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</si>
  <si>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</si>
  <si>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</si>
  <si>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</si>
  <si>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</si>
  <si>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</si>
  <si>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</si>
  <si>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</si>
  <si>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</si>
  <si>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</si>
  <si>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</si>
  <si>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</si>
  <si>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</si>
  <si>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</si>
  <si>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</si>
  <si>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</si>
  <si>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</si>
  <si>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</si>
  <si>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</si>
  <si>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</si>
  <si>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</si>
  <si>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</si>
  <si>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</si>
  <si>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</si>
  <si>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</si>
  <si>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</si>
  <si>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</si>
  <si>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</si>
  <si>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</si>
  <si>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</si>
  <si>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</si>
  <si>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</si>
  <si>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</si>
  <si>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</si>
  <si>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</si>
  <si>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</si>
  <si>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</si>
  <si>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</si>
  <si>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</si>
  <si>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</si>
  <si>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</si>
  <si>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</si>
  <si>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</si>
  <si>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</si>
  <si>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</si>
  <si>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</si>
  <si>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</si>
  <si>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</si>
  <si>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</si>
  <si>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</si>
  <si>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</si>
  <si>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</si>
  <si>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</si>
  <si>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</si>
  <si>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</si>
  <si>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</si>
  <si>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</si>
  <si>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</si>
  <si>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</si>
  <si>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</si>
  <si>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</si>
  <si>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</si>
  <si>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</si>
  <si>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</si>
  <si>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</si>
  <si>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</si>
  <si>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</si>
  <si>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</si>
  <si>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</si>
  <si>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</si>
  <si>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</si>
  <si>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</si>
  <si>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</si>
  <si>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</si>
  <si>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</si>
  <si>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</si>
  <si>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</si>
  <si>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</si>
  <si>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</si>
  <si>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</si>
  <si>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</si>
  <si>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</si>
  <si>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</si>
  <si>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</si>
  <si>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</si>
  <si>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</si>
  <si>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</si>
  <si>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</si>
  <si>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</si>
  <si>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</si>
  <si>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</si>
  <si>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</si>
  <si>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</si>
  <si>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</si>
  <si>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</si>
  <si>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</si>
  <si>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</si>
  <si>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</si>
  <si>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</si>
  <si>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</si>
  <si>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</si>
  <si>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</si>
  <si>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</si>
  <si>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</si>
  <si>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</si>
  <si>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</si>
  <si>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</si>
  <si>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</si>
  <si>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</si>
  <si>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</si>
  <si>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</si>
  <si>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</si>
  <si>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</si>
  <si>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</si>
  <si>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</si>
  <si>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</si>
  <si>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</si>
  <si>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</si>
  <si>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</si>
  <si>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</si>
  <si>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</si>
  <si>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</si>
  <si>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</si>
  <si>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</si>
  <si>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</si>
  <si>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</si>
  <si>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</si>
  <si>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</si>
  <si>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</si>
  <si>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</si>
  <si>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</si>
  <si>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</si>
  <si>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</si>
  <si>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</si>
  <si>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</si>
  <si>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</si>
  <si>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</si>
  <si>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</si>
  <si>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</si>
  <si>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</si>
  <si>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</si>
  <si>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</si>
  <si>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</si>
  <si>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</si>
  <si>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</si>
  <si>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</si>
  <si>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</si>
  <si>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</si>
  <si>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</si>
  <si>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</si>
  <si>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</si>
  <si>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</si>
  <si>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</si>
  <si>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</si>
  <si>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</si>
  <si>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</si>
  <si>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</si>
  <si>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</si>
  <si>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</si>
  <si>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</si>
  <si>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</si>
  <si>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</si>
  <si>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</si>
  <si>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</si>
  <si>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</si>
  <si>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</si>
  <si>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</si>
  <si>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</si>
  <si>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</si>
  <si>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</si>
  <si>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</si>
  <si>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</si>
  <si>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</si>
  <si>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</si>
  <si>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</si>
  <si>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</si>
  <si>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</si>
  <si>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</si>
  <si>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</si>
  <si>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</si>
  <si>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</si>
  <si>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</si>
  <si>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</si>
  <si>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</si>
  <si>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</si>
  <si>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</si>
  <si>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</si>
  <si>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</si>
  <si>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</si>
  <si>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</si>
  <si>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</si>
  <si>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</si>
  <si>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</si>
  <si>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</si>
  <si>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</si>
  <si>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</si>
  <si>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</si>
  <si>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</si>
  <si>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</si>
  <si>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</si>
  <si>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</si>
  <si>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</si>
  <si>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</si>
  <si>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</si>
  <si>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</si>
  <si>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</si>
  <si>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</si>
  <si>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</si>
  <si>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</si>
  <si>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</si>
  <si>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</si>
  <si>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</si>
  <si>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</si>
  <si>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</si>
  <si>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</si>
  <si>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</si>
  <si>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</si>
  <si>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</si>
  <si>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</si>
  <si>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</si>
  <si>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</si>
  <si>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</si>
  <si>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</si>
  <si>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</si>
  <si>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</si>
  <si>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</si>
  <si>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</si>
  <si>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</si>
  <si>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</si>
  <si>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</si>
  <si>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</si>
  <si>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</si>
  <si>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</si>
  <si>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</si>
  <si>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</si>
  <si>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</si>
  <si>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</si>
  <si>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</si>
  <si>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</si>
  <si>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</si>
  <si>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</si>
  <si>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</si>
  <si>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</si>
  <si>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</si>
  <si>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</si>
  <si>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</si>
  <si>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</si>
  <si>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</si>
  <si>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</si>
  <si>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</si>
  <si>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</si>
  <si>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</si>
  <si>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</si>
  <si>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</si>
  <si>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</si>
  <si>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</si>
  <si>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</si>
  <si>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</si>
  <si>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</si>
  <si>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</si>
  <si>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</si>
  <si>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</si>
  <si>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</si>
  <si>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</si>
  <si>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</si>
  <si>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</si>
  <si>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</si>
  <si>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</si>
  <si>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</si>
  <si>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</si>
  <si>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</si>
  <si>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</si>
  <si>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</si>
  <si>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</si>
  <si>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</si>
  <si>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</si>
  <si>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</si>
  <si>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</si>
  <si>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</si>
  <si>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</si>
  <si>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</si>
  <si>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</si>
  <si>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</si>
  <si>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</si>
  <si>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</si>
  <si>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</si>
  <si>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</si>
  <si>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</si>
  <si>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</si>
  <si>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</si>
  <si>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</si>
  <si>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</si>
  <si>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</si>
  <si>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</si>
  <si>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</si>
  <si>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</si>
  <si>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</si>
  <si>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</si>
  <si>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</si>
  <si>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</si>
  <si>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</si>
  <si>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</si>
  <si>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</si>
  <si>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</si>
  <si>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</si>
  <si>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</si>
  <si>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</si>
  <si>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</si>
  <si>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</si>
  <si>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</si>
  <si>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</si>
  <si>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</si>
  <si>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</si>
  <si>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</si>
  <si>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</si>
  <si>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</si>
  <si>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</si>
  <si>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</si>
  <si>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</si>
  <si>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</si>
  <si>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</si>
  <si>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</si>
  <si>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</si>
  <si>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</si>
  <si>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</si>
  <si>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</si>
  <si>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</si>
  <si>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</si>
  <si>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</si>
  <si>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</si>
  <si>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</si>
  <si>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</si>
  <si>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</si>
  <si>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</si>
  <si>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</si>
  <si>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</si>
  <si>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</si>
  <si>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</si>
  <si>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</si>
  <si>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</si>
  <si>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</si>
  <si>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</si>
  <si>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</si>
  <si>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</si>
  <si>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</si>
  <si>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</si>
  <si>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</si>
  <si>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</si>
  <si>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</si>
  <si>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</si>
  <si>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</si>
  <si>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</si>
  <si>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</si>
  <si>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</si>
  <si>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</si>
  <si>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</si>
  <si>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</si>
  <si>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</si>
  <si>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</si>
  <si>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</si>
  <si>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</si>
  <si>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</si>
  <si>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</si>
  <si>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</si>
  <si>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</si>
  <si>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</si>
  <si>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</si>
  <si>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</si>
  <si>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</si>
  <si>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</si>
  <si>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</si>
  <si>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</si>
  <si>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</si>
  <si>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</si>
  <si>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</si>
  <si>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</si>
  <si>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</si>
  <si>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</si>
  <si>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</si>
  <si>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</si>
  <si>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</si>
  <si>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</si>
  <si>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</si>
  <si>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</si>
  <si>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</si>
  <si>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</si>
  <si>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</si>
  <si>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</si>
  <si>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</si>
  <si>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</si>
  <si>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</si>
  <si>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</si>
  <si>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</si>
  <si>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</si>
  <si>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</si>
  <si>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</si>
  <si>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</si>
  <si>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</si>
  <si>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</si>
  <si>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</si>
  <si>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</si>
  <si>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</si>
  <si>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</si>
  <si>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</si>
  <si>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</si>
  <si>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</si>
  <si>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</si>
  <si>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</si>
  <si>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</si>
  <si>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</si>
  <si>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</si>
  <si>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</si>
  <si>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</si>
  <si>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</si>
  <si>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</si>
  <si>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</si>
  <si>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</si>
  <si>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</si>
  <si>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</si>
  <si>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</si>
  <si>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</si>
  <si>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</si>
  <si>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</si>
  <si>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</si>
  <si>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</si>
  <si>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</si>
  <si>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</si>
  <si>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</si>
  <si>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</si>
  <si>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</si>
  <si>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</si>
  <si>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</si>
  <si>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</si>
  <si>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</si>
  <si>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</si>
  <si>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</si>
  <si>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</si>
  <si>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</si>
  <si>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</si>
  <si>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</si>
  <si>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</si>
  <si>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</si>
  <si>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</si>
  <si>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</si>
  <si>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</si>
  <si>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</si>
  <si>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</si>
  <si>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</si>
  <si>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</si>
  <si>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</si>
  <si>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</si>
  <si>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</si>
  <si>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</si>
  <si>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</si>
  <si>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</si>
  <si>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</si>
  <si>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</si>
  <si>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</si>
  <si>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</si>
  <si>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</si>
  <si>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</si>
  <si>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</si>
  <si>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</si>
  <si>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</si>
  <si>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</si>
  <si>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</si>
  <si>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</si>
  <si>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</si>
  <si>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</si>
  <si>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</si>
  <si>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</si>
  <si>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</si>
  <si>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</si>
  <si>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</si>
  <si>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</si>
  <si>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</si>
  <si>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</si>
  <si>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</si>
  <si>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</si>
  <si>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</si>
  <si>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</si>
  <si>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</si>
  <si>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</si>
  <si>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</si>
  <si>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</si>
  <si>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</si>
  <si>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</si>
  <si>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</si>
  <si>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</si>
  <si>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</si>
  <si>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</si>
  <si>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</si>
  <si>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</si>
  <si>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</si>
  <si>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</si>
  <si>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</si>
  <si>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</si>
  <si>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</si>
  <si>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</si>
  <si>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</si>
  <si>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</si>
  <si>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</si>
  <si>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</si>
  <si>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</si>
  <si>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</si>
  <si>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</si>
  <si>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</si>
  <si>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</si>
  <si>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</si>
  <si>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</si>
  <si>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</si>
  <si>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</si>
  <si>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</si>
  <si>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</si>
  <si>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</si>
  <si>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</si>
  <si>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</si>
  <si>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</si>
  <si>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</si>
  <si>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</si>
  <si>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</si>
  <si>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</si>
  <si>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</si>
  <si>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</si>
  <si>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</si>
  <si>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</si>
  <si>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</si>
  <si>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</si>
  <si>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</si>
  <si>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</si>
  <si>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</si>
  <si>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</si>
  <si>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</si>
  <si>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</si>
  <si>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</si>
  <si>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</si>
  <si>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</si>
  <si>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</si>
  <si>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</si>
  <si>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</si>
  <si>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</si>
  <si>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</si>
  <si>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</si>
  <si>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</si>
  <si>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</si>
  <si>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</si>
  <si>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</si>
  <si>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</si>
  <si>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</si>
  <si>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</si>
  <si>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</si>
  <si>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</si>
  <si>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</si>
  <si>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</si>
  <si>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</si>
  <si>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</si>
  <si>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</si>
  <si>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</si>
  <si>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</si>
  <si>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</si>
  <si>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</si>
  <si>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</si>
  <si>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</si>
  <si>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</si>
  <si>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</si>
  <si>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</si>
  <si>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</si>
  <si>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</si>
  <si>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</si>
  <si>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</si>
  <si>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</si>
  <si>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</si>
  <si>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</si>
  <si>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</si>
  <si>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</si>
  <si>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</si>
  <si>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</si>
  <si>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</si>
  <si>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</si>
  <si>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</si>
  <si>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</si>
  <si>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</si>
  <si>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</si>
  <si>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</si>
  <si>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</si>
  <si>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</si>
  <si>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</si>
  <si>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</si>
  <si>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</si>
  <si>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</si>
  <si>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</si>
  <si>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</si>
  <si>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</si>
  <si>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</si>
  <si>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</si>
  <si>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</si>
  <si>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</si>
  <si>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</si>
  <si>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</si>
  <si>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</si>
  <si>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</si>
  <si>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</si>
  <si>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</si>
  <si>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</si>
  <si>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</si>
  <si>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</si>
  <si>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</si>
  <si>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</si>
  <si>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</si>
  <si>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</si>
  <si>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</si>
  <si>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</si>
  <si>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</si>
  <si>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</si>
  <si>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</si>
  <si>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</si>
  <si>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</si>
  <si>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</si>
  <si>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</si>
  <si>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</si>
  <si>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</si>
  <si>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</si>
  <si>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</si>
  <si>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</si>
  <si>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</si>
  <si>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</si>
  <si>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</si>
  <si>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</si>
  <si>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</si>
  <si>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</si>
  <si>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</si>
  <si>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</si>
  <si>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</si>
  <si>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</si>
  <si>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</si>
  <si>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</si>
  <si>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</si>
  <si>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</si>
  <si>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</si>
  <si>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</si>
  <si>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</si>
  <si>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</si>
  <si>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</si>
  <si>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</si>
  <si>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</si>
  <si>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</si>
  <si>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</si>
  <si>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</si>
  <si>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</si>
  <si>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</si>
  <si>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</si>
  <si>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</si>
  <si>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</si>
  <si>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</si>
  <si>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</si>
  <si>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</si>
  <si>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</si>
  <si>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</si>
  <si>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</si>
  <si>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</si>
  <si>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</si>
  <si>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</si>
  <si>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</si>
  <si>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</si>
  <si>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</si>
  <si>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</si>
  <si>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</si>
  <si>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</si>
  <si>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</si>
  <si>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</si>
  <si>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</si>
  <si>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</si>
  <si>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</si>
  <si>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</si>
  <si>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</si>
  <si>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</si>
  <si>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</si>
  <si>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</si>
  <si>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</si>
  <si>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</si>
  <si>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</si>
  <si>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</si>
  <si>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</si>
  <si>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</si>
  <si>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</si>
  <si>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</si>
  <si>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</si>
  <si>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</si>
  <si>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</si>
  <si>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</si>
  <si>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</si>
  <si>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</si>
  <si>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</si>
  <si>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</si>
  <si>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</si>
  <si>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</si>
  <si>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</si>
  <si>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</si>
  <si>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</si>
  <si>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</si>
  <si>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</si>
  <si>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</si>
  <si>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</si>
  <si>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</si>
  <si>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</si>
  <si>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</si>
  <si>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</si>
  <si>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</si>
  <si>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</si>
  <si>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</si>
  <si>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</si>
  <si>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</si>
  <si>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</si>
  <si>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</si>
  <si>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</si>
  <si>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</si>
  <si>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</si>
  <si>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</si>
  <si>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</si>
  <si>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</si>
  <si>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</si>
  <si>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</si>
  <si>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</si>
  <si>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</si>
  <si>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</si>
  <si>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</si>
  <si>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</si>
  <si>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</si>
  <si>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</si>
  <si>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</si>
  <si>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</si>
  <si>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</si>
  <si>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</si>
  <si>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</si>
  <si>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</si>
  <si>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</si>
  <si>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</si>
  <si>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</si>
  <si>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</si>
  <si>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</si>
  <si>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</si>
  <si>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</si>
  <si>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</si>
  <si>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</si>
  <si>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</si>
  <si>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</si>
  <si>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</si>
  <si>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</si>
  <si>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</si>
  <si>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</si>
  <si>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</si>
  <si>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</si>
  <si>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</si>
  <si>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</si>
  <si>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</si>
  <si>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</si>
  <si>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</si>
  <si>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</si>
  <si>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</si>
  <si>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</si>
  <si>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</si>
  <si>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</si>
  <si>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</si>
  <si>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</si>
  <si>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</si>
  <si>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</si>
  <si>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</si>
  <si>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</si>
  <si>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</si>
  <si>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</si>
  <si>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</si>
  <si>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</si>
  <si>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</si>
  <si>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</si>
  <si>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</si>
  <si>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</si>
  <si>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</si>
  <si>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</si>
  <si>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</si>
  <si>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</si>
  <si>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</si>
  <si>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</si>
  <si>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</si>
  <si>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</si>
  <si>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</si>
  <si>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</si>
  <si>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</si>
  <si>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</si>
  <si>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</si>
  <si>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</si>
  <si>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</si>
  <si>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</si>
  <si>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</si>
  <si>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</si>
  <si>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</si>
  <si>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</si>
  <si>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</si>
  <si>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</si>
  <si>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</si>
  <si>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</si>
  <si>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</si>
  <si>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</si>
  <si>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</si>
  <si>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</si>
  <si>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</si>
  <si>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</si>
  <si>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</si>
  <si>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</si>
  <si>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</si>
  <si>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</si>
  <si>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</si>
  <si>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</si>
  <si>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</si>
  <si>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</si>
  <si>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</si>
  <si>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</si>
  <si>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</si>
  <si>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</si>
  <si>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</si>
  <si>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</si>
  <si>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</si>
  <si>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</si>
  <si>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</si>
  <si>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</si>
  <si>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</si>
  <si>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</si>
  <si>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</si>
  <si>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</si>
  <si>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</si>
  <si>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</si>
  <si>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</si>
  <si>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</si>
  <si>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</si>
  <si>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</si>
  <si>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</si>
  <si>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</si>
  <si>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</si>
  <si>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</si>
  <si>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</si>
  <si>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</si>
  <si>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</si>
  <si>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</si>
  <si>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</si>
  <si>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</si>
  <si>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</si>
  <si>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</si>
  <si>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</si>
  <si>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</si>
  <si>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</si>
  <si>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</si>
  <si>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</si>
  <si>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</si>
  <si>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</si>
  <si>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</si>
  <si>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</si>
  <si>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</si>
  <si>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</si>
  <si>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</si>
  <si>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</si>
  <si>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</si>
  <si>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</si>
  <si>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</si>
  <si>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</si>
  <si>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</si>
  <si>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</si>
  <si>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</si>
  <si>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</si>
  <si>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</si>
  <si>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</si>
  <si>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</si>
  <si>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</si>
  <si>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</si>
  <si>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</si>
  <si>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</si>
  <si>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</si>
  <si>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</si>
  <si>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</si>
  <si>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</si>
  <si>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</si>
  <si>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</si>
  <si>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</si>
  <si>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</si>
  <si>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</si>
  <si>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</si>
  <si>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</si>
  <si>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</si>
  <si>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</si>
  <si>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</si>
  <si>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</si>
  <si>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</si>
  <si>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</si>
  <si>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</si>
  <si>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</si>
  <si>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</si>
  <si>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</si>
  <si>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</si>
  <si>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</si>
  <si>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</si>
  <si>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</si>
  <si>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</si>
  <si>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</si>
  <si>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</si>
  <si>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</si>
  <si>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</si>
  <si>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</si>
  <si>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</si>
  <si>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</si>
  <si>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</si>
  <si>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</si>
  <si>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</si>
  <si>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</si>
  <si>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</si>
  <si>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</si>
  <si>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</si>
  <si>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</si>
  <si>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</si>
  <si>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</si>
  <si>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</si>
  <si>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</si>
  <si>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</si>
  <si>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</si>
  <si>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</si>
  <si>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</si>
  <si>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</si>
  <si>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</si>
  <si>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</si>
  <si>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</si>
  <si>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</si>
  <si>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</si>
  <si>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</si>
  <si>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</si>
  <si>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</si>
  <si>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</si>
  <si>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</si>
  <si>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</si>
  <si>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</si>
  <si>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</si>
  <si>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</si>
  <si>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</si>
  <si>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</si>
  <si>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</si>
  <si>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</si>
  <si>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</si>
  <si>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</si>
  <si>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</si>
  <si>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</si>
  <si>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</si>
  <si>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</si>
  <si>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</si>
  <si>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</si>
  <si>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</si>
  <si>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</si>
  <si>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</si>
  <si>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</si>
  <si>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</si>
  <si>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</si>
  <si>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</si>
  <si>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</si>
  <si>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</si>
  <si>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</si>
  <si>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</si>
  <si>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</si>
  <si>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</si>
  <si>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</si>
  <si>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</si>
  <si>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</si>
  <si>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</si>
  <si>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</si>
  <si>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</si>
  <si>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</si>
  <si>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</si>
  <si>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</si>
  <si>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</si>
  <si>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</si>
  <si>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</si>
  <si>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</si>
  <si>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</si>
  <si>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</si>
  <si>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</si>
  <si>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</si>
  <si>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</si>
  <si>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</si>
  <si>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</si>
  <si>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</si>
  <si>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</si>
  <si>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</si>
  <si>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</si>
  <si>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</si>
  <si>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</si>
  <si>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</si>
  <si>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</si>
  <si>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</si>
  <si>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</si>
  <si>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</si>
  <si>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</si>
  <si>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</si>
  <si>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</si>
  <si>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</si>
  <si>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</si>
  <si>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</si>
  <si>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</si>
  <si>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</si>
  <si>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</si>
  <si>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</si>
  <si>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</si>
  <si>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</si>
  <si>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</si>
  <si>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</si>
  <si>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</si>
  <si>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</si>
  <si>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</si>
  <si>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</si>
  <si>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</si>
  <si>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</si>
  <si>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</si>
  <si>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</si>
  <si>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</si>
  <si>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</si>
  <si>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</si>
  <si>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</si>
  <si>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</si>
  <si>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</si>
  <si>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</si>
  <si>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</si>
  <si>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</si>
  <si>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</si>
  <si>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</si>
  <si>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</si>
  <si>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</si>
  <si>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</si>
  <si>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</si>
  <si>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</si>
  <si>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</si>
  <si>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</si>
  <si>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</si>
  <si>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</si>
  <si>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</si>
  <si>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</si>
  <si>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</si>
  <si>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</si>
  <si>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</si>
  <si>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</si>
  <si>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</si>
  <si>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</si>
  <si>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</si>
  <si>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</si>
  <si>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</si>
  <si>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</si>
  <si>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</si>
  <si>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</si>
  <si>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</si>
  <si>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</si>
  <si>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</si>
  <si>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</si>
  <si>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</si>
  <si>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</si>
  <si>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</si>
  <si>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</si>
  <si>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</si>
  <si>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</si>
  <si>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</si>
  <si>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</si>
  <si>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</si>
  <si>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</si>
  <si>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</si>
  <si>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</si>
  <si>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</si>
  <si>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</si>
  <si>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</si>
  <si>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</si>
  <si>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</si>
  <si>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</si>
  <si>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</si>
  <si>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</si>
  <si>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</si>
  <si>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</si>
  <si>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</si>
  <si>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</si>
  <si>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</si>
  <si>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</si>
  <si>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</si>
  <si>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</si>
  <si>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</si>
  <si>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</si>
  <si>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</si>
  <si>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</si>
  <si>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</si>
  <si>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</si>
  <si>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</si>
  <si>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</si>
  <si>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</si>
  <si>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</si>
  <si>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</si>
  <si>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</si>
  <si>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</si>
  <si>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</si>
  <si>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</si>
  <si>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</si>
  <si>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</si>
  <si>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</si>
  <si>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</si>
  <si>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</si>
  <si>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</si>
  <si>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</si>
  <si>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</si>
  <si>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</si>
  <si>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</si>
  <si>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</si>
  <si>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</si>
  <si>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</si>
  <si>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</si>
  <si>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</si>
  <si>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</si>
  <si>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</si>
  <si>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</si>
  <si>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</si>
  <si>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</si>
  <si>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</si>
  <si>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</si>
  <si>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</si>
  <si>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</si>
  <si>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</si>
  <si>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</si>
  <si>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</si>
  <si>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</si>
  <si>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</si>
  <si>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</si>
  <si>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</si>
  <si>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</si>
  <si>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</si>
  <si>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</si>
  <si>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</si>
  <si>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</si>
  <si>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</si>
  <si>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</si>
  <si>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</si>
  <si>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</si>
  <si>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</si>
  <si>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</si>
  <si>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</si>
  <si>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</si>
  <si>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</si>
  <si>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</si>
  <si>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</si>
  <si>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</si>
  <si>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</si>
  <si>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</si>
  <si>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</si>
  <si>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</si>
  <si>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</si>
  <si>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</si>
  <si>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</si>
  <si>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</si>
  <si>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</si>
  <si>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</si>
  <si>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</si>
  <si>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</si>
  <si>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</si>
  <si>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</si>
  <si>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</si>
  <si>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</si>
  <si>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</si>
  <si>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</si>
  <si>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</si>
  <si>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</si>
  <si>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</si>
  <si>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</si>
  <si>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</si>
  <si>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</si>
  <si>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</si>
  <si>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</si>
  <si>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</si>
  <si>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</si>
  <si>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</si>
  <si>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</si>
  <si>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</si>
  <si>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</si>
  <si>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</si>
  <si>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</si>
  <si>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</si>
  <si>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</si>
  <si>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</si>
  <si>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</si>
  <si>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</si>
  <si>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</si>
  <si>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</si>
  <si>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</si>
  <si>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</si>
  <si>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</si>
  <si>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</si>
  <si>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</si>
  <si>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</si>
  <si>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</si>
  <si>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</si>
  <si>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</si>
  <si>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</si>
  <si>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</si>
  <si>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</si>
  <si>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</si>
  <si>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</si>
  <si>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</si>
  <si>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</si>
  <si>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</si>
  <si>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</si>
  <si>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</si>
  <si>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</si>
  <si>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</si>
  <si>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</si>
  <si>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</si>
  <si>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</si>
  <si>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</si>
  <si>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</si>
  <si>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</si>
  <si>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</si>
  <si>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</si>
  <si>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</si>
  <si>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</si>
  <si>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</si>
  <si>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</si>
  <si>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</si>
  <si>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</si>
  <si>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</si>
  <si>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</si>
  <si>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</si>
  <si>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</si>
  <si>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</si>
  <si>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</si>
  <si>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</si>
  <si>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</si>
  <si>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</si>
  <si>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</si>
  <si>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</si>
  <si>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</si>
  <si>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</si>
  <si>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</si>
  <si>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</si>
  <si>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</si>
  <si>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</si>
  <si>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</si>
  <si>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</si>
  <si>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</si>
  <si>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</si>
  <si>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</si>
  <si>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</si>
  <si>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</si>
  <si>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</si>
  <si>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</si>
  <si>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</si>
  <si>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</si>
  <si>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</si>
  <si>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</si>
  <si>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</si>
  <si>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</si>
  <si>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</si>
  <si>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</si>
  <si>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</si>
  <si>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</si>
  <si>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</si>
  <si>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</si>
  <si>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</si>
  <si>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</si>
  <si>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</si>
  <si>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</si>
  <si>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</si>
  <si>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</si>
  <si>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</si>
  <si>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</si>
  <si>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</si>
  <si>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</si>
  <si>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</si>
  <si>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</si>
  <si>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</si>
  <si>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</si>
  <si>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</si>
  <si>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</si>
  <si>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</si>
  <si>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</si>
  <si>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</si>
  <si>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</si>
  <si>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</si>
  <si>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</si>
  <si>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</si>
  <si>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</si>
  <si>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</si>
  <si>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</si>
  <si>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</si>
  <si>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</si>
  <si>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</si>
  <si>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</si>
  <si>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</si>
  <si>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</si>
  <si>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</si>
  <si>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</si>
  <si>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</si>
  <si>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</si>
  <si>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</si>
  <si>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</si>
  <si>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</si>
  <si>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</si>
  <si>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</si>
  <si>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</si>
  <si>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</si>
  <si>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</si>
  <si>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</si>
  <si>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</si>
  <si>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</si>
  <si>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</si>
  <si>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</si>
  <si>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</si>
  <si>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</si>
  <si>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</si>
  <si>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</si>
  <si>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</si>
  <si>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</si>
  <si>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</si>
  <si>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</si>
  <si>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</si>
  <si>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</si>
  <si>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</si>
  <si>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</si>
  <si>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</si>
  <si>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</si>
  <si>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</si>
  <si>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</si>
  <si>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</si>
  <si>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</si>
  <si>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</si>
  <si>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</si>
  <si>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</si>
  <si>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</si>
  <si>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</si>
  <si>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</si>
  <si>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</si>
  <si>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</si>
  <si>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</si>
  <si>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</si>
  <si>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</si>
  <si>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</si>
  <si>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</si>
  <si>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</si>
  <si>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</si>
  <si>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</si>
  <si>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</si>
  <si>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</si>
  <si>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</si>
  <si>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</si>
  <si>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</si>
  <si>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</si>
  <si>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</si>
  <si>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</si>
  <si>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</si>
  <si>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</si>
  <si>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</si>
  <si>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</si>
  <si>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</si>
  <si>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</si>
  <si>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</si>
  <si>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</si>
  <si>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</si>
  <si>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</si>
  <si>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</si>
  <si>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</si>
  <si>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</si>
  <si>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</si>
  <si>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</si>
  <si>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</si>
  <si>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</si>
  <si>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</si>
  <si>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</si>
  <si>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</si>
  <si>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</si>
  <si>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</si>
  <si>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</si>
  <si>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</si>
  <si>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</si>
  <si>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</si>
  <si>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</si>
  <si>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</si>
  <si>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</si>
  <si>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</si>
  <si>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</si>
  <si>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</si>
  <si>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</si>
  <si>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</si>
  <si>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</si>
  <si>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</si>
  <si>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</si>
  <si>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</si>
  <si>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</si>
  <si>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</si>
  <si>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</si>
  <si>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</si>
  <si>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</si>
  <si>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</si>
  <si>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</si>
  <si>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</si>
  <si>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</si>
  <si>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</si>
  <si>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</si>
  <si>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</si>
  <si>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</si>
  <si>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</si>
  <si>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</si>
  <si>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</si>
  <si>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</si>
  <si>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</si>
  <si>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</si>
  <si>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</si>
  <si>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</si>
  <si>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</si>
  <si>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</si>
  <si>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</si>
  <si>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</si>
  <si>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</si>
  <si>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</si>
  <si>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</si>
  <si>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</si>
  <si>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</si>
  <si>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</si>
  <si>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</si>
  <si>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</si>
  <si>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</si>
  <si>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</si>
  <si>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</si>
  <si>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</si>
  <si>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</si>
  <si>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</si>
  <si>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</si>
  <si>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</si>
  <si>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</si>
  <si>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</si>
  <si>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</si>
  <si>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</si>
  <si>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</si>
  <si>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</si>
  <si>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</si>
  <si>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</si>
  <si>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</si>
  <si>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</si>
  <si>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</si>
  <si>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</si>
  <si>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</si>
  <si>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</si>
  <si>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</si>
  <si>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</si>
  <si>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</si>
  <si>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</si>
  <si>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</si>
  <si>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</si>
  <si>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</si>
  <si>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</si>
  <si>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</si>
  <si>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</si>
  <si>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</si>
  <si>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</si>
  <si>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</si>
  <si>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</si>
  <si>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</si>
  <si>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</si>
  <si>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</si>
  <si>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</si>
  <si>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</si>
  <si>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</si>
  <si>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</si>
  <si>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</si>
  <si>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</si>
  <si>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</si>
  <si>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</si>
  <si>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</si>
  <si>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</si>
  <si>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</si>
  <si>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</si>
  <si>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</si>
  <si>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</si>
  <si>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</si>
  <si>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</si>
  <si>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</si>
  <si>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</si>
  <si>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</si>
  <si>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</si>
  <si>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</si>
  <si>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</si>
  <si>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</si>
  <si>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</si>
  <si>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</si>
  <si>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</si>
  <si>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</si>
  <si>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</si>
  <si>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</si>
  <si>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</si>
  <si>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</si>
  <si>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</si>
  <si>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</si>
  <si>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</si>
  <si>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</si>
  <si>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</si>
  <si>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</si>
  <si>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</si>
  <si>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</si>
  <si>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</si>
  <si>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</si>
  <si>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</si>
  <si>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</si>
  <si>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</si>
  <si>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</si>
  <si>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</si>
  <si>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</si>
  <si>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</si>
  <si>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</si>
  <si>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</si>
  <si>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</si>
  <si>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</si>
  <si>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</si>
  <si>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</si>
  <si>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</si>
  <si>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</si>
  <si>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</si>
  <si>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</si>
  <si>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</si>
  <si>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</si>
  <si>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</si>
  <si>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</si>
  <si>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</si>
  <si>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</si>
  <si>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</si>
  <si>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</si>
  <si>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</si>
  <si>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</si>
  <si>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</si>
  <si>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</si>
  <si>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</si>
  <si>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</si>
  <si>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</si>
  <si>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</si>
  <si>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</si>
  <si>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</si>
  <si>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</si>
  <si>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</si>
  <si>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</si>
  <si>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</si>
  <si>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</si>
  <si>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</si>
  <si>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</si>
  <si>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</si>
  <si>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</si>
  <si>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</si>
  <si>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</si>
  <si>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</si>
  <si>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</si>
  <si>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</si>
  <si>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</si>
  <si>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</si>
  <si>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</si>
  <si>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</si>
  <si>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</si>
  <si>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</si>
  <si>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</si>
  <si>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</si>
  <si>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</si>
  <si>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</si>
  <si>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</si>
  <si>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</si>
  <si>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</si>
  <si>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</si>
  <si>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</si>
  <si>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</si>
  <si>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</si>
  <si>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</si>
  <si>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</si>
  <si>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</si>
  <si>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</si>
  <si>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</si>
  <si>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</si>
  <si>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</si>
  <si>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</si>
  <si>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</si>
  <si>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</si>
  <si>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</si>
  <si>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</si>
  <si>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</si>
  <si>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</si>
  <si>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</si>
  <si>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</si>
  <si>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</si>
  <si>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</si>
  <si>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</si>
  <si>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</si>
  <si>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</si>
  <si>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</si>
  <si>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</si>
  <si>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</si>
  <si>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</si>
  <si>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</si>
  <si>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</si>
  <si>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</si>
  <si>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</si>
  <si>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</si>
  <si>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</si>
  <si>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</si>
  <si>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</si>
  <si>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</si>
  <si>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</si>
  <si>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</si>
  <si>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</si>
  <si>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</si>
  <si>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</si>
  <si>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</si>
  <si>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</si>
  <si>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</si>
  <si>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</si>
  <si>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</si>
  <si>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</si>
  <si>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</si>
  <si>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</si>
  <si>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</si>
  <si>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</si>
  <si>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</si>
  <si>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</si>
  <si>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</si>
  <si>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</si>
  <si>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</si>
  <si>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</si>
  <si>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</si>
  <si>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</si>
  <si>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</si>
  <si>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</si>
  <si>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</si>
  <si>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</si>
  <si>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</si>
  <si>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</si>
  <si>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</si>
  <si>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</si>
  <si>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</si>
  <si>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</si>
  <si>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</si>
  <si>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</si>
  <si>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</si>
  <si>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</si>
  <si>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</si>
  <si>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</si>
  <si>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</si>
  <si>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</si>
  <si>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</si>
  <si>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</si>
  <si>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</si>
  <si>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</si>
  <si>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</si>
  <si>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</si>
  <si>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</si>
  <si>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</si>
  <si>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</si>
  <si>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</si>
  <si>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</si>
  <si>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</si>
  <si>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</si>
  <si>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</si>
  <si>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</si>
  <si>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</si>
  <si>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</si>
  <si>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</si>
  <si>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</si>
  <si>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</si>
  <si>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</si>
  <si>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</si>
  <si>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</si>
  <si>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</si>
  <si>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</si>
  <si>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</si>
  <si>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</si>
  <si>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</si>
  <si>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</si>
  <si>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</si>
  <si>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</si>
  <si>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</si>
  <si>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</si>
  <si>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</si>
  <si>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</si>
  <si>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</si>
  <si>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</si>
  <si>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</si>
  <si>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</si>
  <si>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</si>
  <si>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</si>
  <si>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</si>
  <si>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</si>
  <si>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</si>
  <si>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</si>
  <si>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</si>
  <si>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</si>
  <si>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</si>
  <si>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</si>
  <si>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</si>
  <si>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</si>
  <si>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</si>
  <si>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</si>
  <si>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</si>
  <si>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</si>
  <si>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</si>
  <si>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</si>
  <si>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</si>
  <si>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</si>
  <si>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</si>
  <si>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</si>
  <si>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</si>
  <si>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</si>
  <si>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</si>
  <si>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</si>
  <si>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</si>
  <si>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</si>
  <si>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</si>
  <si>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</si>
  <si>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</si>
  <si>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</si>
  <si>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</si>
  <si>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</si>
  <si>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</si>
  <si>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</si>
  <si>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</si>
  <si>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</si>
  <si>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</si>
  <si>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</si>
  <si>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</si>
  <si>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</si>
  <si>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</si>
  <si>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</si>
  <si>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</si>
  <si>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</si>
  <si>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</si>
  <si>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</si>
  <si>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</si>
  <si>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</si>
  <si>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</si>
  <si>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</si>
  <si>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</si>
  <si>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</si>
  <si>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</si>
  <si>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</si>
  <si>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</si>
  <si>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</si>
  <si>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</si>
  <si>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</si>
  <si>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</si>
  <si>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</si>
  <si>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</si>
  <si>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</si>
  <si>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</si>
  <si>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</si>
  <si>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</si>
  <si>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</si>
  <si>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</si>
  <si>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</si>
  <si>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</si>
  <si>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</si>
  <si>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</si>
  <si>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</si>
  <si>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</si>
  <si>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</si>
  <si>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</si>
  <si>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</si>
  <si>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</si>
  <si>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</si>
  <si>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</si>
  <si>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</si>
  <si>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</si>
  <si>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</si>
  <si>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</si>
  <si>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</si>
  <si>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</si>
  <si>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</si>
  <si>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</si>
  <si>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</si>
  <si>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</si>
  <si>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</si>
  <si>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</si>
  <si>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</si>
  <si>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</si>
  <si>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</si>
  <si>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</si>
  <si>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</si>
  <si>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</si>
  <si>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</si>
  <si>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</si>
  <si>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</si>
  <si>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</si>
  <si>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</si>
  <si>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</si>
  <si>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</si>
  <si>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</si>
  <si>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</si>
  <si>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</si>
  <si>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</si>
  <si>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</si>
  <si>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</si>
  <si>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</si>
  <si>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</si>
  <si>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</si>
  <si>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</si>
  <si>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</si>
  <si>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</si>
  <si>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</si>
  <si>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</si>
  <si>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</si>
  <si>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</si>
  <si>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</si>
  <si>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</si>
  <si>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</si>
  <si>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</si>
  <si>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</si>
  <si>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</si>
  <si>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</si>
  <si>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</si>
  <si>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</si>
  <si>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</si>
  <si>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</si>
  <si>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</si>
  <si>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</si>
  <si>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</si>
  <si>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</si>
  <si>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</si>
  <si>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</si>
  <si>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</si>
  <si>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</si>
  <si>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</si>
  <si>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</si>
  <si>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</si>
  <si>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</si>
  <si>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</si>
  <si>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</si>
  <si>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</si>
  <si>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</si>
  <si>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</si>
  <si>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</si>
  <si>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</si>
  <si>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</si>
  <si>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</si>
  <si>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</si>
  <si>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</si>
  <si>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</si>
  <si>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</si>
  <si>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</si>
  <si>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</si>
  <si>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</si>
  <si>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</si>
  <si>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</si>
  <si>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</si>
  <si>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</si>
  <si>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</si>
  <si>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</si>
  <si>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</si>
  <si>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</si>
  <si>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</si>
  <si>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</si>
  <si>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</si>
  <si>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</si>
  <si>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</si>
  <si>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</si>
  <si>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</si>
  <si>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</si>
  <si>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</si>
  <si>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</si>
  <si>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</si>
  <si>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</si>
  <si>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</si>
  <si>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</si>
  <si>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</si>
  <si>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</si>
  <si>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</si>
  <si>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</si>
  <si>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</si>
  <si>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</si>
  <si>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</si>
  <si>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</si>
  <si>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</si>
  <si>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</si>
  <si>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</si>
  <si>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</si>
  <si>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</si>
  <si>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</si>
  <si>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</si>
  <si>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</si>
  <si>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</si>
  <si>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</si>
  <si>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</si>
  <si>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</si>
  <si>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</si>
  <si>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</si>
  <si>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</si>
  <si>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</si>
  <si>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</si>
  <si>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</si>
  <si>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</si>
  <si>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</si>
  <si>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</si>
  <si>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</si>
  <si>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</si>
  <si>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</si>
  <si>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</si>
  <si>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</si>
  <si>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</si>
  <si>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</si>
  <si>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</si>
  <si>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</si>
  <si>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</si>
  <si>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</si>
  <si>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</si>
  <si>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</si>
  <si>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</si>
  <si>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</si>
  <si>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</si>
  <si>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</si>
  <si>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</si>
  <si>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</si>
  <si>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</si>
  <si>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</si>
  <si>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</si>
  <si>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</si>
  <si>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</si>
  <si>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</si>
  <si>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</si>
  <si>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</si>
  <si>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</si>
  <si>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</si>
  <si>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</si>
  <si>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</si>
  <si>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</si>
  <si>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</si>
  <si>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</si>
  <si>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</si>
  <si>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</si>
  <si>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</si>
  <si>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</si>
  <si>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</si>
  <si>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</si>
  <si>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</si>
  <si>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</si>
  <si>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</si>
  <si>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</si>
  <si>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</si>
  <si>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</si>
  <si>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</si>
  <si>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</si>
  <si>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</si>
  <si>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</si>
  <si>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</si>
  <si>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</si>
  <si>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</si>
  <si>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</si>
  <si>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</si>
  <si>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</si>
  <si>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</si>
  <si>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</si>
  <si>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</si>
  <si>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</si>
  <si>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</si>
  <si>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</si>
  <si>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</si>
  <si>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</si>
  <si>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</si>
  <si>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</si>
  <si>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</si>
  <si>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</si>
  <si>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</si>
  <si>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</si>
  <si>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</si>
  <si>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</si>
  <si>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</si>
  <si>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</si>
  <si>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</si>
  <si>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</si>
  <si>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</si>
  <si>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</si>
  <si>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</si>
  <si>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</si>
  <si>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</si>
  <si>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</si>
  <si>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</si>
  <si>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</si>
  <si>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</si>
  <si>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</si>
  <si>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</si>
  <si>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</si>
  <si>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</si>
  <si>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</si>
  <si>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</si>
  <si>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</si>
  <si>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</si>
  <si>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</si>
  <si>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</si>
  <si>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</si>
  <si>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</si>
  <si>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</si>
  <si>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</si>
  <si>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</si>
  <si>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</si>
  <si>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</si>
  <si>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</si>
  <si>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</si>
  <si>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</si>
  <si>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</si>
  <si>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</si>
  <si>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</si>
  <si>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</si>
  <si>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</si>
  <si>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</si>
  <si>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</si>
  <si>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</si>
  <si>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</si>
  <si>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</si>
  <si>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</si>
  <si>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</si>
  <si>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</si>
  <si>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</si>
  <si>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</si>
  <si>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</si>
  <si>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</si>
  <si>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</si>
  <si>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</si>
  <si>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</si>
  <si>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</si>
  <si>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</si>
  <si>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</si>
  <si>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</si>
  <si>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</si>
  <si>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</si>
  <si>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</si>
  <si>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</si>
  <si>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</si>
  <si>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</si>
  <si>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</si>
  <si>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</si>
  <si>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</si>
  <si>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</si>
  <si>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</si>
  <si>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</si>
  <si>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</si>
  <si>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</si>
  <si>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</si>
  <si>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</si>
  <si>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</si>
  <si>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</si>
  <si>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</si>
  <si>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</si>
  <si>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</si>
  <si>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</si>
  <si>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</si>
  <si>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</si>
  <si>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</si>
  <si>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</si>
  <si>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</si>
  <si>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</si>
  <si>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</si>
  <si>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</si>
  <si>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</si>
  <si>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</si>
  <si>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</si>
  <si>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</si>
  <si>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</si>
  <si>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</si>
  <si>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</si>
  <si>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</si>
  <si>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</si>
  <si>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</si>
  <si>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</si>
  <si>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</si>
  <si>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</si>
  <si>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</si>
  <si>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</si>
  <si>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</si>
  <si>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</si>
  <si>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</si>
  <si>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</si>
  <si>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</si>
  <si>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</si>
  <si>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</si>
  <si>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</si>
  <si>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</si>
  <si>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</si>
  <si>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</si>
  <si>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</si>
  <si>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</si>
  <si>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</si>
  <si>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</si>
  <si>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</si>
  <si>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</si>
  <si>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</si>
  <si>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</si>
  <si>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</si>
  <si>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</si>
  <si>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</si>
  <si>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</si>
  <si>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</si>
  <si>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</si>
  <si>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</si>
  <si>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</si>
  <si>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</si>
  <si>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</si>
  <si>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</si>
  <si>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</si>
  <si>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</si>
  <si>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</si>
  <si>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</si>
  <si>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</si>
  <si>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</si>
  <si>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</si>
  <si>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</si>
  <si>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</si>
  <si>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</si>
  <si>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</si>
  <si>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</si>
  <si>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</si>
  <si>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</si>
  <si>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</si>
  <si>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</si>
  <si>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</si>
  <si>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</si>
  <si>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</si>
  <si>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</si>
  <si>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</si>
  <si>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</si>
  <si>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</si>
  <si>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</si>
  <si>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</si>
  <si>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</si>
  <si>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</si>
  <si>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</si>
  <si>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</si>
  <si>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</si>
  <si>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</si>
  <si>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</si>
  <si>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</si>
  <si>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</si>
  <si>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</si>
  <si>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</si>
  <si>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</si>
  <si>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</si>
  <si>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</si>
  <si>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</si>
  <si>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</si>
  <si>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</si>
  <si>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</si>
  <si>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</si>
  <si>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</si>
  <si>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</si>
  <si>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</si>
  <si>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</si>
  <si>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</si>
  <si>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</si>
  <si>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</si>
  <si>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</si>
  <si>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</si>
  <si>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</si>
  <si>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</si>
  <si>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</si>
  <si>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</si>
  <si>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</si>
  <si>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</si>
  <si>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</si>
  <si>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</si>
  <si>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</si>
  <si>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</si>
  <si>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</si>
  <si>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</si>
  <si>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</si>
  <si>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</si>
  <si>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</si>
  <si>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</si>
  <si>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</si>
  <si>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</si>
  <si>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</si>
  <si>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</si>
  <si>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</si>
  <si>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</si>
  <si>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</si>
  <si>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</si>
  <si>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</si>
  <si>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</si>
  <si>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</si>
  <si>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</si>
  <si>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</si>
  <si>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</si>
  <si>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</si>
  <si>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</si>
  <si>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</si>
  <si>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</si>
  <si>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</si>
  <si>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</si>
  <si>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</si>
  <si>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</si>
  <si>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</si>
  <si>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</si>
  <si>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</si>
  <si>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</si>
  <si>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</si>
  <si>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</si>
  <si>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</si>
  <si>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</si>
  <si>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</si>
  <si>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</si>
  <si>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</si>
  <si>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</si>
  <si>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</si>
  <si>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</si>
  <si>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</si>
  <si>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</si>
  <si>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</si>
  <si>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</si>
  <si>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</si>
  <si>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</si>
  <si>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</si>
  <si>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</si>
  <si>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</si>
  <si>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</si>
  <si>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</si>
  <si>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</si>
  <si>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</si>
  <si>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</si>
  <si>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</si>
  <si>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</si>
  <si>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</si>
  <si>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</si>
  <si>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</si>
  <si>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</si>
  <si>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</si>
  <si>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</si>
  <si>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</si>
  <si>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</si>
  <si>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</si>
  <si>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</si>
  <si>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</si>
  <si>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</si>
  <si>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</si>
  <si>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</si>
  <si>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</si>
  <si>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</si>
  <si>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</si>
  <si>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</si>
  <si>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</si>
  <si>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</si>
  <si>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</si>
  <si>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</si>
  <si>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</si>
  <si>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</si>
  <si>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</si>
  <si>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</si>
  <si>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</si>
  <si>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</si>
  <si>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</si>
  <si>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</si>
  <si>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</si>
  <si>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</si>
  <si>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</si>
  <si>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</si>
  <si>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</si>
  <si>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</si>
  <si>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</si>
  <si>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</si>
  <si>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</si>
  <si>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</si>
  <si>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</si>
  <si>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</si>
  <si>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</si>
  <si>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</si>
  <si>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</si>
  <si>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</si>
  <si>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</si>
  <si>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</si>
  <si>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</si>
  <si>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</si>
  <si>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</si>
  <si>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</si>
  <si>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</si>
  <si>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</si>
  <si>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</si>
  <si>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</si>
  <si>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</si>
  <si>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</si>
  <si>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</si>
  <si>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</si>
  <si>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</si>
  <si>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</si>
  <si>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</si>
  <si>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</si>
  <si>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</si>
  <si>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</si>
  <si>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</si>
  <si>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</si>
  <si>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</si>
  <si>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</si>
  <si>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</si>
  <si>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</si>
  <si>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</si>
  <si>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</si>
  <si>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</si>
  <si>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</si>
  <si>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</si>
  <si>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</si>
  <si>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</si>
  <si>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</si>
  <si>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</si>
  <si>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</si>
  <si>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</si>
  <si>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</si>
  <si>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</si>
  <si>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</si>
  <si>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</si>
  <si>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</si>
  <si>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</si>
  <si>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</si>
  <si>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</si>
  <si>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</si>
  <si>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</si>
  <si>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</si>
  <si>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</si>
  <si>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</si>
  <si>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</si>
  <si>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</si>
  <si>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</si>
  <si>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</si>
  <si>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</si>
  <si>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</si>
  <si>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</si>
  <si>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</si>
  <si>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</si>
  <si>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</si>
  <si>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</si>
  <si>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</si>
  <si>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</si>
  <si>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</si>
  <si>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</si>
  <si>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</si>
  <si>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</si>
  <si>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</si>
  <si>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</si>
  <si>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</si>
  <si>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</si>
  <si>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</si>
  <si>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</si>
  <si>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</si>
  <si>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</si>
  <si>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</si>
  <si>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</si>
  <si>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</si>
  <si>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</si>
  <si>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</si>
  <si>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</si>
  <si>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</si>
  <si>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</si>
  <si>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</si>
  <si>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</si>
  <si>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</si>
  <si>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</si>
  <si>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</si>
  <si>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</si>
  <si>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</si>
  <si>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</si>
  <si>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</si>
  <si>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</si>
  <si>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</si>
  <si>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</si>
  <si>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</si>
  <si>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</si>
  <si>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</si>
  <si>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</si>
  <si>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</si>
  <si>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</si>
  <si>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</si>
  <si>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</si>
  <si>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</si>
  <si>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</si>
  <si>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</si>
  <si>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</si>
  <si>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</si>
  <si>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</si>
  <si>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</si>
  <si>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</si>
  <si>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</si>
  <si>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</si>
  <si>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</si>
  <si>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</si>
  <si>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</si>
  <si>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</si>
  <si>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</si>
  <si>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</si>
  <si>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</si>
  <si>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</si>
  <si>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</si>
  <si>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</si>
  <si>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</si>
  <si>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</si>
  <si>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</si>
  <si>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</si>
  <si>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</si>
  <si>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</si>
  <si>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</si>
  <si>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</si>
  <si>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</si>
  <si>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</si>
  <si>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</si>
  <si>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</si>
  <si>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</si>
  <si>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</si>
  <si>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</si>
  <si>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</si>
  <si>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</si>
  <si>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</si>
  <si>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</si>
  <si>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</si>
  <si>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</si>
  <si>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</si>
  <si>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</si>
  <si>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</si>
  <si>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</si>
  <si>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</si>
  <si>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</si>
  <si>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</si>
  <si>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</si>
  <si>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</si>
  <si>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</si>
  <si>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</si>
  <si>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</si>
  <si>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</si>
  <si>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</si>
  <si>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</si>
  <si>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</si>
  <si>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</si>
  <si>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</si>
  <si>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</si>
  <si>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</si>
  <si>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</si>
  <si>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</si>
  <si>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</si>
  <si>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</si>
  <si>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</si>
  <si>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</si>
  <si>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</si>
  <si>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</si>
  <si>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</si>
  <si>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</si>
  <si>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</si>
  <si>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</si>
  <si>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</si>
  <si>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</si>
  <si>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</si>
  <si>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</si>
  <si>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</si>
  <si>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</si>
  <si>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</si>
  <si>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</si>
  <si>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</si>
  <si>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</si>
  <si>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</si>
  <si>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</si>
  <si>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</si>
  <si>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</si>
  <si>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</si>
  <si>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</si>
  <si>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</si>
  <si>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</si>
  <si>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</si>
  <si>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</si>
  <si>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</si>
  <si>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</si>
  <si>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</si>
  <si>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</si>
  <si>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</si>
  <si>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</si>
  <si>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</si>
  <si>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</si>
  <si>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</si>
  <si>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</si>
  <si>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</si>
  <si>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</si>
  <si>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</si>
  <si>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</si>
  <si>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</si>
  <si>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</si>
  <si>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</si>
  <si>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</si>
  <si>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</si>
  <si>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</si>
  <si>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</si>
  <si>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</si>
  <si>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</si>
  <si>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</si>
  <si>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</si>
  <si>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</si>
  <si>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</si>
  <si>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</si>
  <si>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</si>
  <si>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</si>
  <si>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</si>
  <si>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</si>
  <si>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</si>
  <si>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</si>
  <si>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</si>
  <si>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</si>
  <si>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</si>
  <si>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</si>
  <si>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</si>
  <si>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</si>
  <si>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</si>
  <si>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</si>
  <si>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</si>
  <si>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</si>
  <si>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</si>
  <si>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</si>
  <si>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</si>
  <si>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</si>
  <si>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</si>
  <si>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</si>
  <si>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</si>
  <si>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</si>
  <si>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</si>
  <si>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</si>
  <si>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</si>
  <si>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</si>
  <si>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</si>
  <si>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</si>
  <si>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</si>
  <si>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</si>
  <si>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</si>
  <si>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</si>
  <si>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</si>
  <si>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</si>
  <si>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</si>
  <si>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</si>
  <si>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</si>
  <si>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</si>
  <si>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</si>
  <si>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</si>
  <si>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</si>
  <si>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</si>
  <si>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</si>
  <si>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</si>
  <si>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</si>
  <si>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</si>
  <si>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</si>
  <si>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</si>
  <si>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</si>
  <si>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</si>
  <si>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</si>
  <si>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</si>
  <si>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</si>
  <si>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</si>
  <si>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</si>
  <si>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</si>
  <si>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</si>
  <si>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</si>
  <si>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</si>
  <si>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</si>
  <si>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</si>
  <si>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</si>
  <si>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</si>
  <si>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</si>
  <si>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</si>
  <si>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</si>
  <si>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</si>
  <si>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</si>
  <si>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</si>
  <si>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</si>
  <si>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</si>
  <si>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</si>
  <si>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</si>
  <si>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</si>
  <si>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</si>
  <si>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</si>
  <si>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</si>
  <si>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</si>
  <si>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</si>
  <si>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</si>
  <si>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</si>
  <si>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</si>
  <si>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</si>
  <si>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</si>
  <si>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</si>
  <si>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</si>
  <si>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</si>
  <si>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</si>
  <si>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</si>
  <si>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</si>
  <si>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</si>
  <si>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</si>
  <si>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</si>
  <si>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</si>
  <si>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</si>
  <si>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</si>
  <si>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</si>
  <si>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</si>
  <si>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</si>
  <si>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</si>
  <si>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</si>
  <si>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</si>
  <si>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</si>
  <si>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</si>
  <si>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</si>
  <si>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</si>
  <si>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</si>
  <si>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</si>
  <si>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</si>
  <si>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</si>
  <si>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</si>
  <si>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</si>
  <si>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</si>
  <si>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</si>
  <si>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</si>
  <si>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</si>
  <si>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</si>
  <si>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</si>
  <si>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</si>
  <si>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</si>
  <si>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</si>
  <si>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</si>
  <si>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</si>
  <si>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</si>
  <si>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</si>
  <si>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</si>
  <si>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</si>
  <si>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</si>
  <si>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</si>
  <si>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</si>
  <si>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</si>
  <si>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</si>
  <si>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</si>
  <si>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</si>
  <si>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</si>
  <si>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</si>
  <si>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</si>
  <si>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</si>
  <si>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</si>
  <si>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</si>
  <si>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</si>
  <si>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</si>
  <si>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</si>
  <si>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</si>
  <si>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</si>
  <si>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</si>
  <si>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</si>
  <si>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</si>
  <si>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</si>
  <si>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</si>
  <si>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</si>
  <si>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</si>
  <si>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</si>
  <si>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</si>
  <si>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</si>
  <si>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</si>
  <si>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</si>
  <si>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</si>
  <si>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</si>
  <si>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</si>
  <si>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</si>
  <si>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</si>
  <si>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</si>
  <si>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</si>
  <si>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</si>
  <si>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</si>
  <si>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</si>
  <si>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</si>
  <si>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</si>
  <si>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</si>
  <si>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</si>
  <si>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</si>
  <si>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</si>
  <si>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</si>
  <si>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</si>
  <si>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</si>
  <si>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</si>
  <si>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</si>
  <si>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</si>
  <si>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</si>
  <si>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</si>
  <si>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</si>
  <si>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</si>
  <si>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</si>
  <si>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</si>
  <si>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</si>
  <si>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</si>
  <si>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</si>
  <si>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</si>
  <si>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</si>
  <si>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</si>
  <si>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</si>
  <si>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</si>
  <si>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</si>
  <si>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</si>
  <si>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</si>
  <si>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</si>
  <si>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</si>
  <si>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</si>
  <si>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</si>
  <si>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</si>
  <si>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</si>
  <si>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</si>
  <si>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</si>
  <si>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</si>
  <si>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</si>
  <si>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</si>
  <si>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</si>
  <si>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</si>
  <si>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</si>
  <si>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</si>
  <si>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</si>
  <si>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</si>
  <si>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</si>
  <si>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</si>
  <si>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</si>
  <si>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</si>
  <si>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</si>
  <si>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</si>
  <si>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</si>
  <si>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</si>
  <si>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</si>
  <si>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</si>
  <si>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</si>
  <si>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</si>
  <si>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</si>
  <si>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</si>
  <si>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</si>
  <si>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</si>
  <si>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</si>
  <si>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</si>
  <si>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</si>
  <si>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</si>
  <si>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</si>
  <si>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</si>
  <si>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</si>
  <si>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</si>
  <si>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</si>
  <si>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</si>
  <si>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</si>
  <si>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</si>
  <si>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</si>
  <si>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</si>
  <si>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</si>
  <si>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</si>
  <si>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</si>
  <si>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</si>
  <si>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</si>
  <si>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</si>
  <si>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</si>
  <si>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</si>
  <si>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</si>
  <si>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</si>
  <si>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</si>
  <si>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</si>
  <si>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</si>
  <si>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</si>
  <si>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</si>
  <si>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</si>
  <si>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</si>
  <si>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</si>
  <si>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</si>
  <si>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</si>
  <si>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</si>
  <si>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</si>
  <si>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</si>
  <si>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</si>
  <si>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</si>
  <si>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</si>
  <si>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</si>
  <si>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</si>
  <si>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</si>
  <si>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</si>
  <si>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</si>
  <si>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</si>
  <si>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</si>
  <si>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</si>
  <si>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</si>
  <si>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</si>
  <si>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</si>
  <si>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</si>
  <si>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</si>
  <si>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</si>
  <si>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</si>
  <si>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</si>
  <si>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</si>
  <si>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</si>
  <si>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</si>
  <si>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</si>
  <si>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</si>
  <si>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</si>
  <si>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</si>
  <si>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</si>
  <si>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</si>
  <si>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</si>
  <si>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</si>
  <si>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</si>
  <si>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</si>
  <si>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</si>
  <si>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</si>
  <si>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</si>
  <si>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</si>
  <si>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</si>
  <si>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</si>
  <si>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</si>
  <si>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</si>
  <si>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</si>
  <si>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</si>
  <si>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</si>
  <si>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</si>
  <si>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</si>
  <si>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</si>
  <si>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</si>
  <si>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</si>
  <si>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</si>
  <si>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</si>
  <si>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</si>
  <si>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</si>
  <si>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</si>
  <si>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</si>
  <si>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</si>
  <si>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</si>
  <si>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</si>
  <si>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</si>
  <si>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</si>
  <si>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</si>
  <si>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</si>
  <si>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</si>
  <si>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</si>
  <si>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</si>
  <si>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</si>
  <si>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</si>
  <si>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</si>
  <si>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</si>
  <si>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</si>
  <si>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</si>
  <si>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</si>
  <si>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</si>
  <si>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</si>
  <si>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</si>
  <si>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</si>
  <si>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</si>
  <si>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</si>
  <si>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</si>
  <si>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</si>
  <si>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</si>
  <si>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</si>
  <si>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</si>
  <si>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</si>
  <si>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</si>
  <si>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</si>
  <si>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</si>
  <si>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</si>
  <si>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</si>
  <si>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</si>
  <si>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</si>
  <si>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</si>
  <si>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</si>
  <si>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</si>
  <si>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</si>
  <si>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</si>
  <si>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</si>
  <si>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</si>
  <si>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</si>
  <si>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</si>
  <si>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</si>
  <si>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</si>
  <si>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</si>
  <si>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</si>
  <si>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</si>
  <si>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</si>
  <si>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</si>
  <si>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</si>
  <si>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</si>
  <si>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</si>
  <si>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</si>
  <si>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</si>
  <si>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</si>
  <si>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</si>
  <si>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</si>
  <si>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</si>
  <si>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</si>
  <si>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</si>
  <si>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</si>
  <si>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</si>
  <si>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</si>
  <si>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</si>
  <si>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</si>
  <si>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</si>
  <si>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</si>
  <si>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</si>
  <si>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</si>
  <si>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</si>
  <si>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</si>
  <si>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</si>
  <si>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</si>
  <si>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</si>
  <si>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</si>
  <si>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</si>
  <si>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</si>
  <si>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</si>
  <si>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</si>
  <si>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</si>
  <si>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</si>
  <si>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</si>
  <si>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</si>
  <si>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</si>
  <si>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</si>
  <si>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</si>
  <si>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</si>
  <si>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</si>
  <si>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</si>
  <si>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</si>
  <si>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</si>
  <si>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</si>
  <si>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</si>
  <si>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</si>
  <si>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</si>
  <si>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</si>
  <si>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</si>
  <si>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</si>
  <si>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</si>
  <si>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</si>
  <si>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</si>
  <si>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</si>
  <si>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</si>
  <si>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</si>
  <si>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</si>
  <si>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</si>
  <si>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</si>
  <si>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</si>
  <si>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</si>
  <si>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</si>
  <si>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</si>
  <si>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</si>
  <si>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</si>
  <si>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</si>
  <si>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</si>
  <si>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</si>
  <si>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</si>
  <si>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</si>
  <si>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</si>
  <si>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</si>
  <si>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</si>
  <si>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</si>
  <si>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</si>
  <si>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</si>
  <si>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</si>
  <si>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</si>
  <si>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</si>
  <si>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</si>
  <si>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</si>
  <si>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</si>
  <si>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</si>
  <si>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</si>
  <si>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</si>
  <si>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</si>
  <si>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</si>
  <si>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</si>
  <si>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</si>
  <si>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</si>
  <si>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</si>
  <si>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</si>
  <si>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</si>
  <si>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</si>
  <si>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</si>
  <si>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</si>
  <si>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</si>
  <si>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</si>
  <si>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</si>
  <si>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</si>
  <si>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</si>
  <si>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</si>
  <si>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</si>
  <si>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</si>
  <si>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</si>
  <si>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</si>
  <si>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</si>
  <si>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</si>
  <si>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</si>
  <si>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</si>
  <si>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</si>
  <si>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</si>
  <si>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</si>
  <si>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</si>
  <si>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</si>
  <si>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</si>
  <si>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</si>
  <si>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</si>
  <si>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</si>
  <si>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</si>
  <si>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</si>
  <si>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</si>
  <si>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</si>
  <si>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</si>
  <si>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</si>
  <si>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</si>
  <si>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</si>
  <si>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</si>
  <si>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</si>
  <si>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</si>
  <si>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</si>
  <si>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</si>
  <si>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</si>
  <si>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</si>
  <si>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</si>
  <si>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</si>
  <si>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</si>
  <si>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</si>
  <si>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</si>
  <si>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</si>
  <si>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</si>
  <si>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</si>
  <si>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</si>
  <si>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</si>
  <si>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</si>
  <si>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</si>
  <si>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</si>
  <si>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</si>
  <si>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</si>
  <si>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</si>
  <si>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</si>
  <si>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</si>
  <si>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</si>
  <si>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</si>
  <si>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</si>
  <si>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</si>
  <si>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</si>
  <si>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</si>
  <si>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</si>
  <si>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</si>
  <si>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</si>
  <si>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</si>
  <si>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</si>
  <si>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</si>
  <si>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</si>
  <si>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</si>
  <si>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</si>
  <si>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</si>
  <si>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</si>
  <si>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</si>
  <si>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</si>
  <si>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</si>
  <si>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</si>
  <si>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</si>
  <si>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</si>
  <si>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</si>
  <si>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</si>
  <si>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</si>
  <si>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</si>
  <si>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</si>
  <si>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</si>
  <si>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</si>
  <si>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</si>
  <si>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</si>
  <si>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</si>
  <si>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</si>
  <si>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</si>
  <si>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</si>
  <si>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</si>
  <si>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</si>
  <si>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</si>
  <si>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</si>
  <si>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</si>
  <si>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</si>
  <si>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</si>
  <si>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</si>
  <si>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</si>
  <si>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</si>
  <si>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</si>
  <si>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</si>
  <si>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</si>
  <si>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</si>
  <si>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</si>
  <si>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</si>
  <si>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</si>
  <si>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</si>
  <si>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</si>
  <si>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</si>
  <si>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</si>
  <si>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</si>
  <si>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</si>
  <si>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</si>
  <si>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</si>
  <si>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</si>
  <si>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</si>
  <si>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</si>
  <si>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</si>
  <si>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</si>
  <si>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</si>
  <si>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</si>
  <si>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</si>
  <si>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</si>
  <si>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</si>
  <si>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</si>
  <si>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</si>
  <si>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</si>
  <si>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</si>
  <si>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</si>
  <si>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</si>
  <si>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</si>
  <si>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</si>
  <si>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</si>
  <si>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</si>
  <si>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</si>
  <si>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</si>
  <si>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</si>
  <si>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</si>
  <si>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</si>
  <si>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</si>
  <si>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</si>
  <si>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</si>
  <si>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</si>
  <si>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</si>
  <si>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</si>
  <si>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</si>
  <si>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</si>
  <si>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</si>
  <si>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</si>
  <si>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</si>
  <si>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</si>
  <si>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</si>
  <si>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</si>
  <si>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</si>
  <si>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</si>
  <si>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</si>
  <si>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</si>
  <si>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</si>
  <si>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</si>
  <si>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</si>
  <si>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</si>
  <si>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</si>
  <si>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</si>
  <si>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</si>
  <si>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</si>
  <si>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</si>
  <si>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</si>
  <si>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</si>
  <si>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</si>
  <si>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</si>
  <si>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</si>
  <si>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</si>
  <si>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</si>
  <si>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</si>
  <si>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</si>
  <si>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</si>
  <si>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</si>
  <si>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</si>
  <si>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</si>
  <si>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</si>
  <si>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</si>
  <si>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</si>
  <si>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</si>
  <si>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</si>
  <si>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</si>
  <si>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</si>
  <si>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</si>
  <si>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</si>
  <si>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</si>
  <si>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</si>
  <si>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</si>
  <si>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</si>
  <si>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</si>
  <si>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</si>
  <si>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</si>
  <si>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</si>
  <si>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</si>
  <si>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</si>
  <si>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</si>
  <si>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</si>
  <si>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</si>
  <si>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</si>
  <si>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</si>
  <si>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</si>
  <si>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</si>
  <si>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</si>
  <si>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</si>
  <si>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</si>
  <si>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</si>
  <si>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</si>
  <si>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</si>
  <si>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</si>
  <si>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</si>
  <si>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</si>
  <si>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</si>
  <si>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</si>
  <si>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</si>
  <si>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</si>
  <si>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</si>
  <si>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</si>
  <si>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</si>
  <si>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</si>
  <si>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</si>
  <si>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</si>
  <si>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</si>
  <si>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</si>
  <si>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</si>
  <si>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</si>
  <si>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</si>
  <si>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</si>
  <si>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</si>
  <si>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</si>
  <si>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</si>
  <si>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</si>
  <si>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</si>
  <si>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</si>
  <si>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</si>
  <si>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</si>
  <si>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</si>
  <si>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</si>
  <si>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</si>
  <si>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</si>
  <si>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</si>
  <si>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</si>
  <si>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</si>
  <si>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</si>
  <si>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</si>
  <si>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</si>
  <si>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</si>
  <si>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</si>
  <si>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</si>
  <si>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</si>
  <si>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</si>
  <si>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</si>
  <si>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</si>
  <si>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</si>
  <si>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</si>
  <si>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</si>
  <si>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</si>
  <si>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</si>
  <si>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</si>
  <si>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</si>
  <si>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</si>
  <si>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</si>
  <si>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</si>
  <si>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</si>
  <si>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</si>
  <si>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</si>
  <si>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</si>
  <si>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</si>
  <si>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</si>
  <si>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</si>
  <si>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</si>
  <si>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</si>
  <si>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</si>
  <si>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</si>
  <si>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</si>
  <si>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</si>
  <si>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</si>
  <si>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</si>
  <si>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</si>
  <si>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</si>
  <si>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</si>
  <si>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</si>
  <si>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</si>
  <si>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</si>
  <si>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</si>
  <si>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</si>
  <si>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</si>
  <si>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</si>
  <si>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</si>
  <si>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</si>
  <si>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</si>
  <si>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</si>
  <si>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</si>
  <si>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</si>
  <si>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</si>
  <si>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</si>
  <si>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</si>
  <si>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</si>
  <si>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</si>
  <si>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</si>
  <si>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</si>
  <si>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</si>
  <si>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</si>
  <si>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</si>
  <si>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</si>
  <si>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</si>
  <si>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</si>
  <si>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</si>
  <si>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</si>
  <si>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</si>
  <si>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</si>
  <si>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</si>
  <si>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</si>
  <si>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</si>
  <si>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</si>
  <si>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</si>
  <si>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</si>
  <si>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</si>
  <si>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</si>
  <si>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</si>
  <si>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</si>
  <si>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</si>
  <si>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</si>
  <si>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</si>
  <si>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</si>
  <si>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</si>
  <si>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</si>
  <si>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</si>
  <si>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</si>
  <si>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</si>
  <si>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</si>
  <si>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</si>
  <si>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</si>
  <si>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</si>
  <si>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</si>
  <si>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</si>
  <si>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</si>
  <si>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</si>
  <si>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</si>
  <si>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</si>
  <si>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</si>
  <si>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</si>
  <si>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</si>
  <si>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</si>
  <si>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</si>
  <si>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</si>
  <si>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</si>
  <si>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</si>
  <si>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</si>
  <si>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</si>
  <si>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</si>
  <si>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</si>
  <si>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</si>
  <si>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</si>
  <si>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</si>
  <si>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</si>
  <si>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</si>
  <si>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</si>
  <si>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</si>
  <si>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</si>
  <si>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</si>
  <si>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</si>
  <si>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</si>
  <si>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</si>
  <si>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</si>
  <si>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</si>
  <si>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</si>
  <si>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</si>
  <si>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</si>
  <si>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</si>
  <si>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</si>
  <si>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</si>
  <si>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</si>
  <si>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</si>
  <si>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</si>
  <si>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</si>
  <si>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</si>
  <si>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</si>
  <si>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</si>
  <si>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</si>
  <si>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</si>
  <si>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</si>
  <si>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</si>
  <si>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</si>
  <si>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</si>
  <si>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</si>
  <si>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</si>
  <si>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</si>
  <si>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</si>
  <si>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</si>
  <si>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</si>
  <si>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</si>
  <si>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</si>
  <si>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</si>
  <si>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</si>
  <si>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</si>
  <si>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</si>
  <si>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</si>
  <si>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</si>
  <si>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</si>
  <si>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</si>
  <si>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</si>
  <si>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</si>
  <si>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</si>
  <si>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</si>
  <si>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</si>
  <si>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</si>
  <si>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</si>
  <si>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</si>
  <si>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</si>
  <si>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</si>
  <si>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</si>
  <si>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</si>
  <si>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</si>
  <si>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</si>
  <si>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</si>
  <si>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</si>
  <si>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</si>
  <si>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</si>
  <si>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</si>
  <si>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</si>
  <si>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</si>
  <si>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</si>
  <si>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</si>
  <si>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</si>
  <si>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</si>
  <si>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</si>
  <si>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</si>
  <si>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</si>
  <si>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</si>
  <si>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</si>
  <si>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</si>
  <si>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</si>
  <si>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</si>
  <si>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</si>
  <si>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</si>
  <si>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</si>
  <si>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</si>
  <si>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</si>
  <si>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</si>
  <si>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</si>
  <si>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</si>
  <si>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</si>
  <si>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</si>
  <si>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</si>
  <si>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</si>
  <si>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</si>
  <si>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</si>
  <si>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</si>
  <si>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</si>
  <si>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</si>
  <si>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</si>
  <si>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</si>
  <si>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</si>
  <si>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</si>
  <si>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</si>
  <si>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</si>
  <si>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</si>
  <si>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</si>
  <si>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</si>
  <si>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</si>
  <si>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</si>
  <si>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</si>
  <si>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</si>
  <si>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</si>
  <si>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</si>
  <si>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</si>
  <si>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</si>
  <si>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</si>
  <si>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</si>
  <si>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</si>
  <si>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</si>
  <si>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</si>
  <si>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</si>
  <si>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</si>
  <si>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</si>
  <si>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</si>
  <si>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</si>
  <si>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</si>
  <si>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</si>
  <si>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</si>
  <si>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</si>
  <si>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</si>
  <si>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</si>
  <si>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</si>
  <si>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</si>
  <si>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</si>
  <si>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</si>
  <si>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</si>
  <si>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</si>
  <si>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</si>
  <si>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</si>
  <si>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</si>
  <si>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</si>
  <si>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</si>
  <si>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</si>
  <si>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</si>
  <si>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</si>
  <si>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</si>
  <si>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</si>
  <si>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</si>
  <si>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</si>
  <si>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</si>
  <si>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</si>
  <si>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</si>
  <si>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</si>
  <si>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</si>
  <si>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</si>
  <si>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</si>
  <si>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</si>
  <si>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</si>
  <si>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</si>
  <si>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</si>
  <si>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</si>
  <si>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</si>
  <si>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</si>
  <si>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</si>
  <si>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</si>
  <si>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</si>
  <si>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</si>
  <si>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</si>
  <si>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</si>
  <si>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</si>
  <si>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</si>
  <si>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</si>
  <si>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</si>
  <si>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</si>
  <si>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</si>
  <si>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</si>
  <si>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</si>
  <si>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</si>
  <si>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</si>
  <si>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</si>
  <si>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</si>
  <si>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</si>
  <si>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</si>
  <si>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</si>
  <si>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</si>
  <si>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</si>
  <si>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</si>
  <si>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</si>
  <si>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</si>
  <si>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</si>
  <si>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</si>
  <si>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</si>
  <si>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</si>
  <si>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</si>
  <si>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</si>
  <si>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</si>
  <si>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</si>
  <si>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</si>
  <si>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</si>
  <si>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</si>
  <si>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</si>
  <si>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</si>
  <si>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</si>
  <si>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</si>
  <si>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</si>
  <si>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</si>
  <si>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</si>
  <si>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</si>
  <si>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</si>
  <si>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</si>
  <si>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</si>
  <si>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</si>
  <si>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</si>
  <si>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</si>
  <si>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</si>
  <si>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</si>
  <si>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</si>
  <si>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</si>
  <si>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</si>
  <si>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</si>
  <si>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</si>
  <si>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</si>
  <si>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</si>
  <si>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</si>
  <si>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</si>
  <si>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</si>
  <si>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</si>
  <si>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</si>
  <si>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</si>
  <si>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</si>
  <si>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</si>
  <si>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</si>
  <si>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</si>
  <si>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</si>
  <si>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</si>
  <si>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</si>
  <si>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</si>
  <si>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</si>
  <si>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</si>
  <si>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</si>
  <si>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</si>
  <si>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</si>
  <si>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</si>
  <si>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</si>
  <si>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</si>
  <si>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</si>
  <si>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</si>
  <si>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</si>
  <si>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</si>
  <si>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</si>
  <si>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</si>
  <si>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</si>
  <si>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</si>
  <si>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</si>
  <si>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</si>
  <si>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</si>
  <si>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</si>
  <si>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</si>
  <si>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</si>
  <si>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</si>
  <si>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</si>
  <si>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</si>
  <si>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</si>
  <si>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</si>
  <si>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</si>
  <si>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</si>
  <si>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</si>
  <si>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</si>
  <si>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</si>
  <si>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</si>
  <si>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</si>
  <si>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</si>
  <si>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</si>
  <si>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</si>
  <si>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</si>
  <si>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</si>
  <si>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</si>
  <si>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</si>
  <si>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</si>
  <si>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</si>
  <si>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</si>
  <si>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</si>
  <si>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</si>
  <si>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</si>
  <si>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</si>
  <si>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</si>
  <si>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</si>
  <si>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</si>
  <si>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</si>
  <si>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</si>
  <si>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</si>
  <si>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</si>
  <si>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</si>
  <si>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</si>
  <si>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</si>
  <si>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</si>
  <si>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</si>
  <si>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</si>
  <si>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</si>
  <si>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</si>
  <si>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</si>
  <si>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</si>
  <si>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</si>
  <si>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</si>
  <si>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</si>
  <si>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</si>
  <si>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</si>
  <si>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</si>
  <si>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</si>
  <si>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</si>
  <si>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</si>
  <si>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</si>
  <si>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</si>
  <si>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</si>
  <si>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</si>
  <si>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</si>
  <si>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</si>
  <si>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</si>
  <si>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</si>
  <si>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</si>
  <si>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</si>
  <si>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</si>
  <si>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</si>
  <si>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</si>
  <si>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</si>
  <si>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</si>
  <si>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</si>
  <si>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</si>
  <si>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</si>
  <si>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</si>
  <si>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</si>
  <si>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</si>
  <si>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</si>
  <si>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</si>
  <si>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</si>
  <si>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</si>
  <si>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</si>
  <si>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</si>
  <si>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</si>
  <si>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</si>
  <si>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</si>
  <si>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</si>
  <si>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</si>
  <si>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</si>
  <si>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</si>
  <si>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</si>
  <si>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</si>
  <si>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</si>
  <si>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</si>
  <si>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</si>
  <si>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</si>
  <si>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</si>
  <si>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</si>
  <si>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</si>
  <si>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</si>
  <si>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</si>
  <si>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</si>
  <si>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</si>
  <si>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</si>
  <si>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</si>
  <si>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</si>
  <si>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</si>
  <si>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</si>
  <si>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</si>
  <si>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</si>
  <si>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</si>
  <si>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</si>
  <si>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</si>
  <si>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</si>
  <si>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</si>
  <si>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</si>
  <si>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</si>
  <si>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</si>
  <si>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</si>
  <si>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</si>
  <si>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</si>
  <si>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</si>
  <si>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</si>
  <si>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</si>
  <si>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</si>
  <si>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</si>
  <si>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</si>
  <si>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</si>
  <si>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</si>
  <si>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</si>
  <si>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</si>
  <si>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</si>
  <si>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</si>
  <si>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</si>
  <si>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</si>
  <si>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</si>
  <si>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</si>
  <si>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</si>
  <si>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</si>
  <si>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</si>
  <si>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</si>
  <si>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</si>
  <si>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</si>
  <si>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</si>
  <si>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</si>
  <si>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</si>
  <si>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</si>
  <si>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</si>
  <si>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</si>
  <si>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</si>
  <si>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</si>
  <si>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</si>
  <si>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</si>
  <si>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</si>
  <si>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</si>
  <si>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</si>
  <si>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</si>
  <si>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</si>
  <si>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</si>
  <si>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</si>
  <si>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</si>
  <si>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</si>
  <si>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</si>
  <si>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</si>
  <si>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</si>
  <si>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</si>
  <si>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</si>
  <si>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</si>
  <si>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</si>
  <si>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</si>
  <si>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</si>
  <si>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</si>
  <si>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</si>
  <si>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</si>
  <si>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</si>
  <si>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</si>
  <si>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</si>
  <si>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</si>
  <si>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</si>
  <si>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</si>
  <si>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</si>
  <si>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</si>
  <si>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</si>
  <si>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</si>
  <si>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</si>
  <si>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</si>
  <si>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</si>
  <si>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</si>
  <si>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</si>
  <si>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</si>
  <si>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</si>
  <si>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</si>
  <si>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</si>
  <si>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</si>
  <si>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</si>
  <si>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</si>
  <si>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</si>
  <si>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</si>
  <si>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</si>
  <si>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</si>
  <si>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</si>
  <si>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</si>
  <si>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</si>
  <si>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</si>
  <si>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</si>
  <si>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</si>
  <si>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</si>
  <si>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</si>
  <si>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</si>
  <si>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</si>
  <si>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</si>
  <si>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</si>
  <si>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</si>
  <si>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</si>
  <si>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</si>
  <si>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</si>
  <si>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</si>
  <si>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</si>
  <si>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</si>
  <si>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</si>
  <si>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</si>
  <si>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</si>
  <si>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</si>
  <si>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</si>
  <si>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</si>
  <si>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</si>
  <si>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</si>
  <si>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</si>
  <si>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</si>
  <si>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</si>
  <si>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</si>
  <si>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</si>
  <si>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</si>
  <si>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</si>
  <si>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</si>
  <si>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</si>
  <si>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</si>
  <si>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</si>
  <si>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</si>
  <si>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</si>
  <si>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</si>
  <si>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</si>
  <si>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</si>
  <si>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</si>
  <si>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</si>
  <si>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</si>
  <si>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</si>
  <si>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</si>
  <si>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</si>
  <si>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</si>
  <si>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</si>
  <si>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</si>
  <si>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</si>
  <si>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</si>
  <si>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</si>
  <si>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</si>
  <si>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</si>
  <si>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</si>
  <si>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</si>
  <si>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</si>
  <si>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</si>
  <si>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</si>
  <si>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</si>
  <si>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</si>
  <si>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</si>
  <si>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</si>
  <si>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</si>
  <si>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</si>
  <si>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</si>
  <si>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</si>
  <si>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</si>
  <si>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</si>
  <si>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</si>
  <si>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</si>
  <si>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</si>
  <si>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</si>
  <si>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</si>
  <si>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</si>
  <si>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</si>
  <si>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</si>
  <si>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</si>
  <si>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</si>
  <si>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</si>
  <si>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</si>
  <si>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</si>
  <si>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</si>
  <si>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</si>
  <si>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</si>
  <si>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</si>
  <si>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</si>
  <si>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</si>
  <si>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</si>
  <si>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</si>
  <si>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</si>
  <si>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</si>
  <si>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</si>
  <si>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</si>
  <si>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</si>
  <si>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</si>
  <si>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</si>
  <si>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</si>
  <si>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</si>
  <si>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</si>
  <si>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</si>
  <si>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</si>
  <si>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</si>
  <si>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</si>
  <si>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</si>
  <si>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</si>
  <si>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</si>
  <si>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</si>
  <si>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</si>
  <si>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</si>
  <si>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</si>
  <si>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</si>
  <si>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</si>
  <si>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</si>
  <si>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</si>
  <si>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</si>
  <si>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</si>
  <si>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</si>
  <si>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</si>
  <si>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</si>
  <si>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</si>
  <si>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</si>
  <si>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</si>
  <si>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</si>
  <si>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</si>
  <si>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</si>
  <si>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</si>
  <si>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</si>
  <si>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</si>
  <si>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</si>
  <si>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</si>
  <si>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</si>
  <si>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</si>
  <si>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</si>
  <si>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</si>
  <si>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</si>
  <si>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</si>
  <si>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</si>
  <si>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</si>
  <si>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</si>
  <si>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</si>
  <si>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</si>
  <si>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</si>
  <si>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</si>
  <si>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</si>
  <si>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</si>
  <si>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</si>
  <si>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</si>
  <si>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</si>
  <si>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</si>
  <si>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</si>
  <si>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</si>
  <si>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</si>
  <si>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</si>
  <si>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</si>
  <si>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</si>
  <si>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</si>
  <si>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</si>
  <si>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</si>
  <si>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</si>
  <si>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</si>
  <si>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</si>
  <si>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</si>
  <si>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</si>
  <si>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</si>
  <si>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</si>
  <si>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</si>
  <si>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</si>
  <si>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</si>
  <si>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</si>
  <si>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</si>
  <si>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</si>
  <si>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</si>
  <si>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</si>
  <si>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</si>
  <si>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</si>
  <si>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</si>
  <si>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</si>
  <si>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</si>
  <si>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</si>
  <si>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</si>
  <si>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</si>
  <si>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</si>
  <si>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</si>
  <si>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</si>
  <si>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</si>
  <si>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</si>
  <si>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</si>
  <si>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</si>
  <si>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</si>
  <si>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</si>
  <si>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</si>
  <si>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</si>
  <si>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</si>
  <si>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</si>
  <si>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</si>
  <si>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</si>
  <si>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</si>
  <si>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</si>
  <si>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</si>
  <si>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</si>
  <si>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</si>
  <si>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</si>
  <si>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</si>
  <si>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</si>
  <si>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</si>
  <si>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</si>
  <si>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</si>
  <si>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</si>
  <si>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</si>
  <si>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</si>
  <si>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</si>
  <si>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</si>
  <si>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</si>
  <si>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</si>
  <si>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</si>
  <si>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</si>
  <si>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</si>
  <si>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</si>
  <si>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</si>
  <si>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</si>
  <si>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</si>
  <si>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</si>
  <si>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</si>
  <si>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</si>
  <si>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</si>
  <si>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</si>
  <si>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</si>
  <si>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</si>
  <si>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</si>
  <si>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</si>
  <si>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</si>
  <si>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</si>
  <si>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</si>
  <si>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</si>
  <si>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</si>
  <si>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</si>
  <si>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</si>
  <si>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</si>
  <si>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</si>
  <si>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</si>
  <si>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</si>
  <si>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</si>
  <si>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</si>
  <si>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</si>
  <si>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</si>
  <si>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</si>
  <si>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</si>
  <si>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</si>
  <si>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</si>
  <si>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</si>
  <si>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</si>
  <si>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</si>
  <si>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</si>
  <si>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</si>
  <si>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</si>
  <si>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</si>
  <si>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</si>
  <si>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</si>
  <si>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</si>
  <si>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</si>
  <si>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</si>
  <si>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</si>
  <si>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</si>
  <si>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</si>
  <si>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</si>
  <si>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</si>
  <si>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</si>
  <si>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</si>
  <si>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</si>
  <si>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</si>
  <si>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</si>
  <si>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</si>
  <si>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</si>
  <si>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</si>
  <si>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</si>
  <si>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</si>
  <si>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</si>
  <si>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</si>
  <si>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</si>
  <si>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</si>
  <si>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</si>
  <si>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</si>
  <si>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</si>
  <si>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</si>
  <si>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</si>
  <si>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</si>
  <si>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</si>
  <si>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</si>
  <si>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</si>
  <si>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</si>
  <si>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</si>
  <si>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</si>
  <si>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</si>
  <si>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</si>
  <si>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</si>
  <si>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</si>
  <si>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</si>
  <si>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</si>
  <si>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</si>
  <si>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</si>
  <si>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</si>
  <si>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</si>
  <si>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</si>
  <si>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</si>
  <si>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</si>
  <si>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</si>
  <si>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</si>
  <si>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</si>
  <si>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</si>
  <si>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</si>
  <si>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</si>
  <si>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</si>
  <si>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</si>
  <si>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</si>
  <si>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</si>
  <si>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</si>
  <si>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</si>
  <si>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</si>
  <si>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</si>
  <si>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</si>
  <si>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</si>
  <si>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</si>
  <si>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</si>
  <si>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</si>
  <si>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</si>
  <si>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</si>
  <si>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</si>
  <si>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</si>
  <si>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</si>
  <si>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</si>
  <si>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</si>
  <si>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</si>
  <si>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</si>
  <si>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</si>
  <si>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</si>
  <si>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</si>
  <si>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</si>
  <si>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</si>
  <si>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</si>
  <si>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</si>
  <si>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</si>
  <si>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</si>
  <si>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</si>
  <si>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</si>
  <si>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</si>
  <si>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</si>
  <si>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</si>
  <si>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</si>
  <si>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</si>
  <si>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</si>
  <si>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</si>
  <si>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</si>
  <si>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</si>
  <si>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</si>
  <si>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</si>
  <si>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</si>
  <si>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</si>
  <si>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</si>
  <si>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</si>
  <si>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</si>
  <si>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</si>
  <si>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</si>
  <si>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</si>
  <si>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</si>
  <si>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</si>
  <si>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</si>
  <si>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</si>
  <si>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</si>
  <si>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</si>
  <si>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</si>
  <si>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</si>
  <si>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</si>
  <si>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</si>
  <si>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</si>
  <si>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</si>
  <si>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</si>
  <si>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</si>
  <si>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</si>
  <si>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</si>
  <si>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</si>
  <si>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</si>
  <si>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</si>
  <si>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</si>
  <si>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</si>
  <si>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</si>
  <si>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</si>
  <si>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</si>
  <si>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</si>
  <si>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</si>
  <si>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</si>
  <si>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</si>
  <si>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</si>
  <si>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</si>
  <si>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</si>
  <si>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</si>
  <si>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</si>
  <si>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</si>
  <si>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</si>
  <si>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</si>
  <si>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</si>
  <si>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</si>
  <si>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</si>
  <si>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</si>
  <si>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</si>
  <si>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</si>
  <si>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</si>
  <si>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</si>
  <si>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</si>
  <si>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</si>
  <si>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</si>
  <si>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</si>
  <si>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</si>
  <si>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</si>
  <si>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</si>
  <si>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</si>
  <si>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</si>
  <si>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</si>
  <si>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</si>
  <si>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</si>
  <si>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</si>
  <si>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</si>
  <si>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</si>
  <si>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</si>
  <si>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</si>
  <si>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</si>
  <si>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</si>
  <si>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</si>
  <si>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</si>
  <si>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</si>
  <si>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</si>
  <si>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</si>
  <si>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</si>
  <si>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</si>
  <si>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</si>
  <si>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</si>
  <si>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</si>
  <si>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</si>
  <si>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</si>
  <si>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</si>
  <si>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</si>
  <si>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</si>
  <si>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</si>
  <si>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</si>
  <si>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</si>
  <si>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</si>
  <si>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</si>
  <si>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</si>
  <si>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</si>
  <si>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</si>
  <si>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</si>
  <si>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</si>
  <si>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</si>
  <si>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</si>
  <si>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</si>
  <si>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</si>
  <si>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</si>
  <si>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</si>
  <si>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</si>
  <si>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</si>
  <si>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</si>
  <si>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</si>
  <si>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</si>
  <si>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</si>
  <si>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</si>
  <si>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</si>
  <si>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</si>
  <si>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</si>
  <si>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</si>
  <si>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</si>
  <si>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</si>
  <si>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</si>
  <si>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</si>
  <si>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</si>
  <si>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</si>
  <si>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</si>
  <si>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</si>
  <si>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</si>
  <si>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</si>
  <si>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</si>
  <si>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</si>
  <si>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</si>
  <si>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</si>
  <si>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</si>
  <si>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</si>
  <si>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</si>
  <si>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</si>
  <si>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</si>
  <si>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</si>
  <si>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</si>
  <si>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</si>
  <si>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</si>
  <si>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</si>
  <si>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</si>
  <si>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</si>
  <si>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</si>
  <si>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</si>
  <si>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</si>
  <si>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</si>
  <si>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</si>
  <si>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</si>
  <si>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</si>
  <si>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</si>
  <si>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</si>
  <si>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</si>
  <si>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</si>
  <si>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</si>
  <si>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</si>
  <si>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</si>
  <si>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</si>
  <si>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</si>
  <si>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</si>
  <si>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</si>
  <si>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</si>
  <si>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</si>
  <si>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</si>
  <si>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</si>
  <si>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</si>
  <si>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</si>
  <si>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</si>
  <si>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</si>
  <si>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</si>
  <si>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</si>
  <si>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</si>
  <si>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</si>
  <si>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</si>
  <si>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</si>
  <si>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</si>
  <si>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</si>
  <si>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</si>
  <si>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</si>
  <si>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</si>
  <si>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</si>
  <si>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</si>
  <si>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</si>
  <si>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</si>
  <si>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</si>
  <si>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</si>
  <si>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</si>
  <si>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</si>
  <si>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</si>
  <si>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</si>
  <si>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</si>
  <si>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</si>
  <si>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</si>
  <si>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</si>
  <si>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</si>
  <si>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</si>
  <si>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</si>
  <si>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</si>
  <si>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</si>
  <si>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</si>
  <si>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</si>
  <si>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</si>
  <si>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</si>
  <si>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</si>
  <si>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</si>
  <si>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</si>
  <si>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</si>
  <si>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</si>
  <si>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</si>
  <si>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</si>
  <si>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</si>
  <si>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</si>
  <si>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</si>
  <si>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</si>
  <si>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</si>
  <si>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</si>
  <si>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</si>
  <si>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</si>
  <si>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</si>
  <si>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</si>
  <si>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</si>
  <si>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</si>
  <si>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</si>
  <si>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</si>
  <si>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</si>
  <si>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</si>
  <si>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</si>
  <si>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</si>
  <si>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</si>
  <si>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</si>
  <si>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</si>
  <si>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</si>
  <si>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</si>
  <si>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</si>
  <si>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</si>
  <si>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</si>
  <si>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</si>
  <si>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</si>
  <si>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</si>
  <si>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</si>
  <si>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</si>
  <si>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</si>
  <si>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</si>
  <si>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</si>
  <si>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</si>
  <si>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</si>
  <si>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</si>
  <si>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</si>
  <si>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</si>
  <si>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</si>
  <si>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</si>
  <si>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</si>
  <si>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</si>
  <si>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</si>
  <si>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</si>
  <si>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</si>
  <si>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</si>
  <si>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</si>
  <si>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</si>
  <si>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</si>
  <si>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</si>
  <si>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</si>
  <si>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</si>
  <si>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</si>
  <si>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</si>
  <si>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</si>
  <si>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</si>
  <si>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</si>
  <si>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</si>
  <si>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</si>
  <si>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</si>
  <si>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</si>
  <si>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</si>
  <si>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</si>
  <si>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</si>
  <si>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</si>
  <si>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</si>
  <si>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</si>
  <si>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</si>
  <si>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</si>
  <si>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</si>
  <si>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</si>
  <si>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</si>
  <si>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</si>
  <si>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</si>
  <si>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</si>
  <si>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</si>
  <si>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</si>
  <si>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</si>
  <si>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</si>
  <si>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</si>
  <si>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</si>
  <si>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</si>
  <si>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</si>
  <si>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</si>
  <si>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</si>
  <si>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</si>
  <si>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</si>
  <si>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</si>
  <si>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</si>
  <si>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</si>
  <si>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</si>
  <si>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</si>
  <si>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</si>
  <si>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</si>
  <si>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</si>
  <si>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</si>
  <si>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</si>
  <si>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</si>
  <si>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</si>
  <si>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</si>
  <si>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</si>
  <si>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</si>
  <si>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</si>
  <si>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</si>
  <si>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</si>
  <si>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</si>
  <si>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</si>
  <si>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</si>
  <si>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</si>
  <si>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</si>
  <si>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</si>
  <si>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</si>
  <si>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</si>
  <si>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</si>
  <si>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</si>
  <si>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</si>
  <si>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</si>
  <si>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</si>
  <si>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</si>
  <si>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</si>
  <si>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</si>
  <si>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</si>
  <si>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</si>
  <si>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</si>
  <si>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</si>
  <si>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</si>
  <si>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</si>
  <si>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</si>
  <si>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</si>
  <si>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</si>
  <si>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</si>
  <si>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</si>
  <si>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</si>
  <si>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</si>
  <si>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</si>
  <si>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</si>
  <si>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</si>
  <si>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</si>
  <si>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</si>
  <si>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</si>
  <si>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</si>
  <si>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</si>
  <si>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</si>
  <si>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</si>
  <si>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</si>
  <si>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</si>
  <si>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</si>
  <si>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</si>
  <si>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</si>
  <si>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</si>
  <si>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</si>
  <si>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</si>
  <si>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</si>
  <si>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</si>
  <si>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</si>
  <si>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</si>
  <si>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</si>
  <si>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</si>
  <si>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</si>
  <si>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</si>
  <si>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</si>
  <si>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</si>
  <si>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</si>
  <si>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</si>
  <si>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</si>
  <si>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</si>
  <si>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</si>
  <si>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</si>
  <si>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</si>
  <si>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</si>
  <si>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</si>
  <si>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</si>
  <si>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</si>
  <si>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</si>
  <si>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</si>
  <si>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</si>
  <si>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</si>
  <si>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</si>
  <si>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</si>
  <si>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</si>
  <si>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</si>
  <si>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</si>
  <si>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</si>
  <si>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</si>
  <si>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</si>
  <si>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</si>
  <si>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</si>
  <si>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</si>
  <si>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</si>
  <si>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</si>
  <si>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</si>
  <si>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</si>
  <si>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</si>
  <si>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</si>
  <si>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</si>
  <si>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</si>
  <si>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</si>
  <si>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</si>
  <si>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</si>
  <si>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</si>
  <si>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</si>
  <si>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</si>
  <si>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</si>
  <si>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</si>
  <si>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</si>
  <si>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</si>
  <si>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</si>
  <si>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</si>
  <si>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</si>
  <si>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</si>
  <si>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</si>
  <si>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</si>
  <si>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</si>
  <si>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</si>
  <si>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</si>
  <si>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</si>
  <si>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</si>
  <si>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</si>
  <si>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</si>
  <si>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</si>
  <si>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</si>
  <si>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</si>
  <si>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</si>
  <si>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</si>
  <si>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</si>
  <si>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</si>
  <si>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</si>
  <si>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</si>
  <si>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</si>
  <si>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</si>
  <si>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</si>
  <si>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</si>
  <si>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</si>
  <si>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</si>
  <si>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</si>
  <si>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</si>
  <si>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</si>
  <si>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</si>
  <si>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</si>
  <si>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</si>
  <si>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</si>
  <si>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</si>
  <si>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</si>
  <si>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</si>
  <si>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</si>
  <si>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</si>
  <si>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</si>
  <si>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</si>
  <si>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</si>
  <si>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</si>
  <si>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</si>
  <si>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</si>
  <si>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</si>
  <si>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</si>
  <si>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</si>
  <si>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</si>
  <si>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</si>
  <si>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</si>
  <si>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</si>
  <si>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</si>
  <si>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</si>
  <si>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</si>
  <si>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</si>
  <si>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</si>
  <si>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</si>
  <si>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</si>
  <si>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</si>
  <si>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</si>
  <si>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</si>
  <si>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</si>
  <si>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</si>
  <si>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</si>
  <si>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</si>
  <si>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</si>
  <si>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</si>
  <si>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</si>
  <si>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</si>
  <si>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</si>
  <si>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</si>
  <si>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</si>
  <si>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</si>
  <si>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</si>
  <si>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</si>
  <si>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</si>
  <si>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</si>
  <si>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</si>
  <si>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</si>
  <si>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</si>
  <si>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</si>
  <si>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</si>
  <si>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</si>
  <si>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</si>
  <si>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</si>
  <si>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</si>
  <si>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</si>
  <si>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</si>
  <si>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</si>
  <si>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</si>
  <si>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</si>
  <si>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</si>
  <si>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</si>
  <si>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</si>
  <si>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</si>
  <si>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</si>
  <si>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</si>
  <si>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</si>
  <si>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</si>
  <si>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</si>
  <si>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</si>
  <si>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</si>
  <si>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</si>
  <si>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</si>
  <si>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</si>
  <si>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</si>
  <si>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</si>
  <si>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</si>
  <si>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</si>
  <si>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</si>
  <si>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</si>
  <si>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</si>
  <si>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</si>
  <si>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</si>
  <si>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</si>
  <si>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</si>
  <si>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</si>
  <si>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</si>
  <si>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</si>
  <si>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</si>
  <si>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</si>
  <si>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</si>
  <si>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</si>
  <si>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</si>
  <si>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</si>
  <si>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</si>
  <si>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</si>
  <si>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</si>
  <si>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</si>
  <si>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</si>
  <si>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</si>
  <si>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</si>
  <si>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</si>
  <si>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</si>
  <si>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</si>
  <si>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</si>
  <si>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</si>
  <si>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</si>
  <si>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</si>
  <si>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</si>
  <si>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</si>
  <si>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</si>
  <si>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</si>
  <si>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</si>
  <si>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</si>
  <si>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</si>
  <si>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</si>
  <si>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</si>
  <si>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</si>
  <si>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</si>
  <si>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</si>
  <si>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</si>
  <si>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</si>
  <si>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</si>
  <si>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</si>
  <si>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</si>
  <si>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</si>
  <si>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</si>
  <si>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</si>
  <si>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</si>
  <si>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</si>
  <si>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</si>
  <si>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</si>
  <si>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</si>
  <si>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</si>
  <si>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</si>
  <si>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</si>
  <si>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</si>
  <si>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</si>
  <si>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</si>
  <si>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</si>
  <si>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</si>
  <si>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</si>
  <si>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</si>
  <si>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</si>
  <si>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</si>
  <si>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</si>
  <si>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</si>
  <si>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</si>
  <si>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</si>
  <si>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</si>
  <si>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</si>
  <si>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</si>
  <si>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</si>
  <si>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</si>
  <si>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</si>
  <si>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</si>
  <si>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</si>
  <si>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</si>
  <si>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</si>
  <si>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</si>
  <si>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</si>
  <si>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</si>
  <si>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</si>
  <si>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</si>
  <si>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</si>
  <si>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</si>
  <si>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</si>
  <si>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</si>
  <si>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</si>
  <si>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</si>
  <si>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</si>
  <si>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</si>
  <si>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</si>
  <si>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</si>
  <si>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</si>
  <si>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</si>
  <si>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</si>
  <si>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</si>
  <si>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</si>
  <si>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</si>
  <si>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</si>
  <si>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</si>
  <si>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</si>
  <si>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</si>
  <si>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</si>
  <si>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</si>
  <si>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</si>
  <si>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</si>
  <si>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</si>
  <si>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</si>
  <si>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</si>
  <si>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</si>
  <si>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</si>
  <si>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</si>
  <si>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</si>
  <si>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</si>
  <si>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</si>
  <si>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</si>
  <si>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</si>
  <si>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</si>
  <si>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</si>
  <si>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</si>
  <si>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</si>
  <si>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</si>
  <si>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</si>
  <si>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</si>
  <si>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</si>
  <si>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</si>
  <si>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</si>
  <si>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</si>
  <si>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</si>
  <si>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</si>
  <si>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</si>
  <si>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</si>
  <si>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</si>
  <si>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</si>
  <si>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</si>
  <si>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</si>
  <si>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</si>
  <si>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</si>
  <si>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</si>
  <si>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</si>
  <si>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</si>
  <si>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</si>
  <si>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</si>
  <si>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</si>
  <si>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</si>
  <si>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</si>
  <si>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</si>
  <si>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</si>
  <si>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</si>
  <si>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</si>
  <si>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</si>
  <si>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</si>
  <si>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</si>
  <si>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</si>
  <si>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</si>
  <si>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</si>
  <si>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</si>
  <si>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</si>
  <si>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</si>
  <si>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</si>
  <si>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</si>
  <si>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</si>
  <si>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</si>
  <si>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</si>
  <si>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</si>
  <si>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</si>
  <si>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</si>
  <si>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</si>
  <si>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</si>
  <si>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</si>
  <si>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</si>
  <si>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</si>
  <si>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</si>
  <si>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</si>
  <si>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</si>
  <si>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</si>
  <si>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</si>
  <si>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</si>
  <si>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</si>
  <si>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</si>
  <si>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</si>
  <si>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</si>
  <si>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</si>
  <si>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</si>
  <si>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</si>
  <si>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</si>
  <si>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</si>
  <si>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</si>
  <si>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</si>
  <si>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</si>
  <si>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</si>
  <si>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</si>
  <si>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</si>
  <si>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</si>
  <si>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</si>
  <si>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</si>
  <si>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</si>
  <si>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</si>
  <si>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</si>
  <si>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</si>
  <si>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</si>
  <si>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</si>
  <si>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</si>
  <si>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</si>
  <si>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</si>
  <si>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</si>
  <si>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</si>
  <si>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</si>
  <si>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</si>
  <si>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</si>
  <si>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</si>
  <si>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</si>
  <si>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</si>
  <si>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</si>
  <si>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</si>
  <si>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</si>
  <si>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</si>
  <si>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</si>
  <si>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</si>
  <si>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</si>
  <si>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</si>
  <si>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</si>
  <si>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</si>
  <si>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</si>
  <si>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</si>
  <si>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</si>
  <si>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</si>
  <si>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</si>
  <si>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</si>
  <si>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</si>
  <si>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</si>
  <si>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</si>
  <si>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</si>
  <si>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</si>
  <si>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</si>
  <si>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</si>
  <si>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</si>
  <si>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</si>
  <si>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</si>
  <si>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</si>
  <si>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</si>
  <si>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</si>
  <si>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</si>
  <si>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</si>
  <si>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</si>
  <si>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</si>
  <si>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</si>
  <si>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</si>
  <si>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</si>
  <si>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</si>
  <si>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</si>
  <si>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</si>
  <si>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</si>
  <si>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</si>
  <si>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</si>
  <si>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</si>
  <si>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</si>
  <si>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</si>
  <si>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</si>
  <si>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</si>
  <si>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</si>
  <si>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</si>
  <si>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</si>
  <si>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</si>
  <si>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</si>
  <si>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</si>
  <si>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</si>
  <si>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</si>
  <si>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</si>
  <si>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</si>
  <si>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</si>
  <si>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</si>
  <si>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</si>
  <si>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</si>
  <si>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</si>
  <si>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</si>
  <si>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</si>
  <si>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</si>
  <si>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</si>
  <si>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</si>
  <si>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</si>
  <si>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</si>
  <si>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</si>
  <si>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</si>
  <si>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</si>
  <si>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</si>
  <si>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</si>
  <si>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</si>
  <si>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</si>
  <si>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</si>
  <si>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</si>
  <si>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</si>
  <si>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</si>
  <si>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</si>
  <si>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</si>
  <si>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</si>
  <si>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</si>
  <si>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</si>
  <si>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</si>
  <si>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</si>
  <si>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</si>
  <si>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</si>
  <si>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</si>
  <si>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</si>
  <si>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</si>
  <si>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</si>
  <si>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</si>
  <si>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</si>
  <si>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</si>
  <si>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</si>
  <si>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</si>
  <si>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</si>
  <si>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</si>
  <si>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</si>
  <si>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</si>
  <si>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</si>
  <si>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</si>
  <si>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</si>
  <si>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</si>
  <si>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</si>
  <si>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</si>
  <si>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</si>
  <si>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</si>
  <si>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</si>
  <si>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</si>
  <si>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</si>
  <si>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</si>
  <si>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</si>
  <si>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</si>
  <si>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</si>
  <si>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</si>
  <si>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</si>
  <si>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</si>
  <si>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</si>
  <si>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</si>
  <si>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</si>
  <si>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</si>
  <si>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</si>
  <si>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</si>
  <si>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</si>
  <si>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</si>
  <si>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</si>
  <si>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</si>
  <si>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</si>
  <si>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</si>
  <si>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</si>
  <si>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</si>
  <si>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</si>
  <si>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</si>
  <si>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</si>
  <si>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</si>
  <si>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</si>
  <si>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</si>
  <si>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</si>
  <si>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</si>
  <si>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</si>
  <si>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</si>
  <si>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</si>
  <si>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</si>
  <si>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</si>
  <si>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</si>
  <si>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</si>
  <si>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</si>
  <si>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</si>
  <si>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</si>
  <si>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</si>
  <si>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</si>
  <si>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</si>
  <si>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</si>
  <si>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</si>
  <si>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</si>
  <si>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</si>
  <si>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</si>
  <si>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</si>
  <si>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</si>
  <si>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</si>
  <si>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</si>
  <si>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</si>
  <si>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</si>
  <si>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</si>
  <si>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</si>
  <si>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</si>
  <si>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</si>
  <si>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</si>
  <si>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</si>
  <si>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</si>
  <si>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</si>
  <si>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</si>
  <si>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</si>
  <si>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</si>
  <si>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</si>
  <si>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</si>
  <si>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</si>
  <si>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</si>
  <si>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</si>
  <si>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</si>
  <si>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</si>
  <si>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</si>
  <si>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</si>
  <si>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</si>
  <si>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</si>
  <si>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</si>
  <si>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</si>
  <si>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</si>
  <si>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</si>
  <si>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</si>
  <si>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</si>
  <si>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</si>
  <si>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</si>
  <si>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</si>
  <si>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</si>
  <si>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</si>
  <si>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</si>
  <si>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</si>
  <si>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</si>
  <si>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</si>
  <si>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</si>
  <si>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</si>
  <si>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</si>
  <si>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</si>
  <si>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</si>
  <si>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</si>
  <si>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</si>
  <si>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</si>
  <si>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</si>
  <si>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</si>
  <si>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</si>
  <si>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</si>
  <si>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</si>
  <si>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</si>
  <si>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</si>
  <si>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</si>
  <si>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</si>
  <si>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</si>
  <si>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</si>
  <si>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</si>
  <si>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</si>
  <si>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</si>
  <si>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</si>
  <si>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</si>
  <si>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</si>
  <si>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</si>
  <si>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</si>
  <si>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</si>
  <si>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</si>
  <si>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</si>
  <si>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</si>
  <si>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</si>
  <si>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</si>
  <si>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</si>
  <si>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</si>
  <si>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</si>
  <si>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</si>
  <si>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</si>
  <si>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</si>
  <si>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</si>
  <si>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</si>
  <si>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</si>
  <si>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</si>
  <si>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</si>
  <si>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</si>
  <si>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</si>
  <si>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</si>
  <si>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</si>
  <si>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</si>
  <si>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</si>
  <si>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</si>
  <si>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</si>
  <si>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</si>
  <si>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</si>
  <si>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</si>
  <si>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</si>
  <si>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</si>
  <si>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</si>
  <si>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</si>
  <si>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</si>
  <si>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</si>
  <si>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</si>
  <si>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</si>
  <si>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</si>
  <si>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</si>
  <si>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</si>
  <si>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</si>
  <si>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</si>
  <si>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</si>
  <si>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</si>
  <si>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</si>
  <si>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</si>
  <si>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</si>
  <si>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</si>
  <si>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</si>
  <si>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</si>
  <si>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</si>
  <si>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</si>
  <si>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</si>
  <si>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</si>
  <si>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</si>
  <si>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</si>
  <si>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</si>
  <si>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</si>
  <si>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</si>
  <si>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</si>
  <si>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</si>
  <si>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</si>
  <si>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</si>
  <si>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</si>
  <si>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</si>
  <si>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</si>
  <si>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</si>
  <si>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</si>
  <si>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</si>
  <si>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</si>
  <si>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</si>
  <si>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</si>
  <si>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</si>
  <si>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</si>
  <si>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</si>
  <si>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</si>
  <si>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</si>
  <si>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</si>
  <si>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</si>
  <si>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</si>
  <si>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</si>
  <si>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</si>
  <si>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</si>
  <si>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</si>
  <si>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</si>
  <si>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</si>
  <si>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</si>
  <si>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</si>
  <si>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</si>
  <si>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</si>
  <si>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</si>
  <si>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</si>
  <si>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</si>
  <si>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</si>
  <si>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</si>
  <si>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</si>
  <si>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</si>
  <si>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</si>
  <si>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</si>
  <si>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</si>
  <si>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</si>
  <si>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</si>
  <si>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</si>
  <si>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</si>
  <si>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</si>
  <si>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</si>
  <si>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</si>
  <si>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</si>
  <si>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</si>
  <si>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</si>
  <si>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</si>
  <si>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</si>
  <si>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</si>
  <si>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</si>
  <si>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</si>
  <si>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</si>
  <si>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</si>
  <si>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</si>
  <si>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</si>
  <si>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</si>
  <si>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</si>
  <si>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</si>
  <si>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</si>
  <si>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</si>
  <si>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</si>
  <si>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</si>
  <si>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</si>
  <si>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</si>
  <si>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</si>
  <si>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</si>
  <si>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</si>
  <si>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</si>
  <si>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</si>
  <si>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</si>
  <si>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</si>
  <si>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</si>
  <si>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</si>
  <si>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</si>
  <si>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</si>
  <si>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</si>
  <si>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</si>
  <si>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</si>
  <si>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</si>
  <si>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</si>
  <si>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</si>
  <si>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</si>
  <si>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</si>
  <si>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</si>
  <si>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</si>
  <si>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</si>
  <si>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</si>
  <si>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</si>
  <si>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</si>
  <si>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</si>
  <si>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</si>
  <si>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</si>
  <si>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</si>
  <si>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</si>
  <si>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</si>
  <si>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</si>
  <si>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</si>
  <si>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</si>
  <si>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</si>
  <si>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</si>
  <si>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</si>
  <si>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</si>
  <si>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</si>
  <si>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</si>
  <si>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</si>
  <si>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</si>
  <si>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</si>
  <si>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</si>
  <si>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</si>
  <si>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</si>
  <si>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</si>
  <si>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</si>
  <si>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</si>
  <si>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</si>
  <si>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</si>
  <si>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</si>
  <si>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</si>
  <si>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</si>
  <si>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</si>
  <si>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</si>
  <si>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</si>
  <si>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</si>
  <si>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</si>
  <si>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</si>
  <si>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</si>
  <si>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</si>
  <si>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</si>
  <si>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</si>
  <si>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</si>
  <si>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</si>
  <si>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</si>
  <si>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</si>
  <si>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</si>
  <si>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</si>
  <si>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</si>
  <si>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</si>
  <si>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</si>
  <si>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</si>
  <si>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</si>
  <si>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</si>
  <si>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</si>
  <si>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</si>
  <si>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</si>
  <si>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</si>
  <si>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</si>
  <si>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</si>
  <si>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</si>
  <si>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</si>
  <si>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</si>
  <si>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</si>
  <si>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</si>
  <si>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</si>
  <si>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</si>
  <si>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</si>
  <si>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</si>
  <si>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</si>
  <si>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</si>
  <si>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</si>
  <si>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</si>
  <si>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</si>
  <si>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</si>
  <si>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</si>
  <si>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</si>
  <si>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</si>
  <si>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</si>
  <si>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</si>
  <si>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</si>
  <si>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</si>
  <si>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</si>
  <si>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</si>
  <si>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</si>
  <si>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</si>
  <si>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</si>
  <si>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</si>
  <si>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</si>
  <si>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</si>
  <si>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</si>
  <si>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</si>
  <si>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</si>
  <si>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</si>
  <si>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</si>
  <si>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</si>
  <si>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</si>
  <si>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</si>
  <si>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</si>
  <si>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</si>
  <si>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</si>
  <si>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</si>
  <si>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</si>
  <si>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</si>
  <si>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</si>
  <si>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</si>
  <si>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</si>
  <si>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</si>
  <si>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</si>
  <si>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</si>
  <si>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</si>
  <si>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</si>
  <si>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</si>
  <si>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</si>
  <si>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</si>
  <si>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</si>
  <si>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</si>
  <si>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</si>
  <si>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</si>
  <si>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</si>
  <si>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</si>
  <si>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</si>
  <si>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</si>
  <si>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</si>
  <si>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</si>
  <si>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</si>
  <si>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</si>
  <si>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</si>
  <si>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</si>
  <si>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</si>
  <si>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</si>
  <si>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</si>
  <si>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</si>
  <si>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</si>
  <si>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</si>
  <si>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</si>
  <si>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</si>
  <si>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</si>
  <si>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</si>
  <si>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</si>
  <si>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</si>
  <si>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</si>
  <si>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</si>
  <si>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</si>
  <si>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</si>
  <si>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</si>
  <si>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</si>
  <si>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</si>
  <si>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</si>
  <si>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</si>
  <si>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</si>
  <si>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</si>
  <si>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</si>
  <si>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</si>
  <si>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</si>
  <si>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</si>
  <si>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</si>
  <si>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</si>
  <si>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</si>
  <si>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</si>
  <si>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</si>
  <si>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</si>
  <si>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</si>
  <si>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</si>
  <si>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</si>
  <si>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</si>
  <si>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</si>
  <si>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</si>
  <si>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</si>
  <si>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</si>
  <si>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</si>
  <si>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</si>
  <si>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</si>
  <si>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</si>
  <si>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</si>
  <si>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</si>
  <si>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</si>
  <si>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</si>
  <si>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</si>
  <si>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</si>
  <si>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</si>
  <si>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</si>
  <si>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</si>
  <si>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</si>
  <si>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</si>
  <si>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</si>
  <si>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</si>
  <si>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</si>
  <si>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</si>
  <si>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</si>
  <si>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</si>
  <si>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</si>
  <si>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</si>
  <si>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</si>
  <si>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</si>
  <si>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</si>
  <si>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</si>
  <si>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</si>
  <si>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</si>
  <si>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</si>
  <si>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</si>
  <si>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</si>
  <si>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</si>
  <si>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</si>
  <si>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</si>
  <si>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</si>
  <si>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</si>
  <si>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</si>
  <si>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</si>
  <si>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</si>
  <si>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</si>
  <si>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</si>
  <si>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</si>
  <si>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</si>
  <si>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</si>
  <si>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</si>
  <si>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</si>
  <si>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</si>
  <si>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</si>
  <si>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</si>
  <si>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</si>
  <si>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</si>
  <si>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</si>
  <si>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</si>
  <si>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</si>
  <si>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</si>
  <si>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</si>
  <si>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</si>
  <si>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</si>
  <si>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</si>
  <si>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</si>
  <si>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</si>
  <si>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</si>
  <si>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</si>
  <si>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</si>
  <si>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</si>
  <si>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</si>
  <si>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</si>
  <si>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</si>
  <si>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</si>
  <si>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</si>
  <si>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</si>
  <si>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</si>
  <si>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</si>
  <si>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</si>
  <si>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</si>
  <si>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</si>
  <si>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</si>
  <si>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</si>
  <si>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</si>
  <si>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</si>
  <si>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</si>
  <si>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</si>
  <si>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</si>
  <si>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</si>
  <si>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</si>
  <si>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</si>
  <si>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</si>
  <si>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</si>
  <si>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</si>
  <si>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</si>
  <si>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</si>
  <si>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</si>
  <si>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</si>
  <si>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</si>
  <si>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</si>
  <si>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</si>
  <si>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</si>
  <si>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</si>
  <si>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</si>
  <si>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</si>
  <si>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</si>
  <si>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</si>
  <si>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</si>
  <si>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</si>
  <si>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</si>
  <si>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</si>
  <si>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</si>
  <si>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</si>
  <si>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</si>
  <si>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</si>
  <si>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</si>
  <si>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</si>
  <si>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</si>
  <si>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</si>
  <si>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</si>
  <si>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</si>
  <si>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</si>
  <si>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</si>
  <si>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</si>
  <si>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</si>
  <si>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</si>
  <si>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</si>
  <si>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</si>
  <si>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</si>
  <si>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</si>
  <si>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</si>
  <si>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</si>
  <si>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</si>
  <si>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</si>
  <si>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</si>
  <si>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</si>
  <si>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</si>
  <si>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</si>
  <si>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</si>
  <si>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</si>
  <si>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</si>
  <si>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</si>
  <si>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</si>
  <si>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</si>
  <si>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</si>
  <si>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</si>
  <si>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</si>
  <si>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</si>
  <si>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</si>
  <si>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</si>
  <si>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</si>
  <si>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</si>
  <si>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</si>
  <si>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</si>
  <si>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</si>
  <si>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</si>
  <si>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</si>
  <si>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</si>
  <si>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</si>
  <si>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</si>
  <si>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</si>
  <si>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</si>
  <si>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</si>
  <si>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</si>
  <si>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</si>
  <si>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</si>
  <si>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</si>
  <si>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</si>
  <si>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</si>
  <si>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</si>
  <si>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</si>
  <si>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</si>
  <si>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</si>
  <si>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</si>
  <si>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</si>
  <si>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</si>
  <si>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</si>
  <si>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</si>
  <si>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</si>
  <si>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</si>
  <si>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</si>
  <si>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</si>
  <si>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</si>
  <si>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</si>
  <si>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</si>
  <si>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</si>
  <si>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</si>
  <si>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</si>
  <si>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</si>
  <si>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</si>
  <si>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</si>
  <si>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</si>
  <si>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</si>
  <si>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</si>
  <si>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</si>
  <si>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</si>
  <si>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</si>
  <si>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</si>
  <si>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</si>
  <si>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</si>
  <si>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</si>
  <si>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</si>
  <si>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</si>
  <si>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</si>
  <si>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</si>
  <si>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</si>
  <si>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</si>
  <si>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</si>
  <si>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</si>
  <si>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</si>
  <si>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</si>
  <si>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</si>
  <si>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</si>
  <si>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</si>
  <si>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</si>
  <si>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</si>
  <si>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</si>
  <si>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</si>
  <si>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</si>
  <si>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</si>
  <si>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</si>
  <si>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</si>
  <si>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</si>
  <si>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</si>
  <si>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</si>
  <si>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</si>
  <si>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</si>
  <si>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</si>
  <si>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</si>
  <si>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</si>
  <si>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</si>
  <si>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</si>
  <si>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</si>
  <si>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</si>
  <si>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</si>
  <si>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</si>
  <si>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</si>
  <si>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</si>
  <si>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</si>
  <si>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</si>
  <si>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</si>
  <si>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</si>
  <si>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</si>
  <si>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</si>
  <si>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</si>
  <si>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</si>
  <si>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</si>
  <si>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</si>
  <si>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</si>
  <si>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</si>
  <si>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</si>
  <si>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</si>
  <si>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</si>
  <si>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</si>
  <si>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</si>
  <si>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</si>
  <si>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</si>
  <si>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</si>
  <si>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</si>
  <si>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</si>
  <si>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</si>
  <si>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</si>
  <si>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</si>
  <si>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</si>
  <si>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</si>
  <si>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</si>
  <si>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</si>
  <si>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</si>
  <si>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</si>
  <si>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</si>
  <si>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</si>
  <si>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</si>
  <si>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</si>
  <si>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</si>
  <si>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</si>
  <si>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</si>
  <si>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</si>
  <si>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</si>
  <si>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</si>
  <si>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</si>
  <si>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</si>
  <si>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</si>
  <si>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</si>
  <si>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</si>
  <si>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</si>
  <si>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</si>
  <si>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</si>
  <si>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</si>
  <si>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</si>
  <si>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</si>
  <si>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</si>
  <si>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</si>
  <si>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</si>
  <si>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</si>
  <si>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</si>
  <si>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</si>
  <si>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</si>
  <si>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</si>
  <si>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</si>
  <si>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</si>
  <si>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</si>
  <si>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</si>
  <si>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</si>
  <si>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</si>
  <si>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</si>
  <si>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</si>
  <si>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</si>
  <si>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</si>
  <si>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</si>
  <si>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</si>
  <si>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</si>
  <si>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</si>
  <si>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</si>
  <si>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</si>
  <si>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</si>
  <si>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</si>
  <si>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</si>
  <si>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</si>
  <si>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</si>
  <si>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</si>
  <si>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</si>
  <si>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</si>
  <si>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</si>
  <si>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</si>
  <si>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</si>
  <si>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</si>
  <si>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</si>
  <si>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</si>
  <si>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</si>
  <si>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</si>
  <si>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</si>
  <si>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</si>
  <si>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</si>
  <si>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</si>
  <si>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</si>
  <si>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</si>
  <si>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</si>
  <si>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</si>
  <si>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</si>
  <si>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</si>
  <si>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</si>
  <si>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</si>
  <si>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</si>
  <si>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</si>
  <si>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</si>
  <si>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</si>
  <si>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</si>
  <si>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</si>
  <si>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</si>
  <si>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</si>
  <si>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</si>
  <si>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</si>
  <si>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</si>
  <si>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</si>
  <si>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</si>
  <si>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</si>
  <si>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</si>
  <si>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</si>
  <si>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</si>
  <si>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</si>
  <si>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</si>
  <si>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</si>
  <si>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</si>
  <si>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</si>
  <si>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</si>
  <si>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</si>
  <si>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</si>
  <si>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</si>
  <si>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</si>
  <si>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</si>
  <si>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</si>
  <si>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</si>
  <si>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</si>
  <si>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</si>
  <si>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</si>
  <si>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</si>
  <si>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</si>
  <si>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</si>
  <si>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</si>
  <si>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</si>
  <si>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</si>
  <si>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</si>
  <si>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</si>
  <si>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</si>
  <si>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</si>
  <si>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</si>
  <si>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</si>
  <si>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</si>
  <si>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</si>
  <si>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</si>
  <si>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</si>
  <si>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</si>
  <si>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</si>
  <si>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</si>
  <si>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</si>
  <si>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</si>
  <si>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</si>
  <si>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</si>
  <si>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</si>
  <si>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</si>
  <si>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</si>
  <si>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</si>
  <si>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</si>
  <si>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</si>
  <si>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</si>
  <si>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</si>
  <si>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</si>
  <si>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</si>
  <si>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</si>
  <si>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</si>
  <si>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</si>
  <si>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</si>
  <si>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</si>
  <si>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</si>
  <si>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</si>
  <si>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</si>
  <si>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</si>
  <si>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</si>
  <si>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</si>
  <si>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</si>
  <si>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</si>
  <si>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</si>
  <si>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</si>
  <si>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</si>
  <si>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</si>
  <si>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</si>
  <si>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</si>
  <si>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</si>
  <si>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</si>
  <si>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</si>
  <si>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</si>
  <si>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</si>
  <si>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</si>
  <si>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</si>
  <si>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</si>
  <si>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</si>
  <si>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</si>
  <si>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</si>
  <si>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</si>
  <si>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</si>
  <si>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</si>
  <si>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</si>
  <si>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</si>
  <si>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</si>
  <si>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</si>
  <si>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</si>
  <si>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</si>
  <si>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</si>
  <si>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</si>
  <si>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</si>
  <si>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</si>
  <si>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</si>
  <si>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</si>
  <si>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</si>
  <si>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</si>
  <si>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</si>
  <si>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</si>
  <si>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</si>
  <si>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</si>
  <si>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</si>
  <si>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</si>
  <si>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</si>
  <si>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</si>
  <si>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</si>
  <si>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</si>
  <si>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</si>
  <si>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</si>
  <si>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</si>
  <si>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</si>
  <si>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</si>
  <si>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</si>
  <si>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</si>
  <si>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</si>
  <si>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</si>
  <si>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</si>
  <si>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</si>
  <si>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</si>
  <si>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</si>
  <si>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</si>
  <si>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</si>
  <si>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</si>
  <si>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</si>
  <si>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</si>
  <si>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</si>
  <si>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</si>
  <si>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</si>
  <si>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</si>
  <si>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</si>
  <si>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</si>
  <si>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</si>
  <si>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</si>
  <si>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</si>
  <si>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</si>
  <si>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</si>
  <si>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</si>
  <si>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</si>
  <si>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</si>
  <si>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</si>
  <si>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</si>
  <si>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</si>
  <si>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</si>
  <si>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</si>
  <si>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</si>
  <si>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</si>
  <si>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</si>
  <si>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</si>
  <si>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</si>
  <si>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</si>
  <si>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</si>
  <si>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</si>
  <si>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</si>
  <si>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</si>
  <si>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</si>
  <si>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</si>
  <si>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</si>
  <si>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</si>
  <si>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</si>
  <si>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</si>
  <si>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</si>
  <si>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</si>
  <si>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</si>
  <si>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</si>
  <si>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</si>
  <si>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</si>
  <si>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</si>
  <si>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</si>
  <si>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</si>
  <si>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</si>
  <si>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</si>
  <si>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</si>
  <si>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</si>
  <si>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</si>
  <si>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</si>
  <si>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</si>
  <si>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</si>
  <si>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</si>
  <si>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</si>
  <si>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</si>
  <si>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</si>
  <si>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</si>
  <si>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</si>
  <si>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</si>
  <si>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</si>
  <si>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</si>
  <si>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</si>
  <si>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</si>
  <si>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</si>
  <si>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</si>
  <si>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</si>
  <si>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</si>
  <si>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</si>
  <si>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</si>
  <si>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</si>
  <si>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</si>
  <si>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</si>
  <si>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</si>
  <si>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</si>
  <si>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</si>
  <si>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</si>
  <si>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</si>
  <si>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</si>
  <si>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</si>
  <si>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</si>
  <si>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</si>
  <si>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</si>
  <si>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</si>
  <si>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</si>
  <si>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</si>
  <si>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</si>
  <si>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</si>
  <si>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</si>
  <si>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</si>
  <si>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</si>
  <si>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</si>
  <si>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</si>
  <si>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</si>
  <si>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</si>
  <si>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</si>
  <si>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</si>
  <si>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</si>
  <si>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</si>
  <si>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</si>
  <si>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</si>
  <si>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</si>
  <si>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</si>
  <si>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</si>
  <si>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</si>
  <si>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</si>
  <si>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</si>
  <si>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</si>
  <si>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</si>
  <si>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</si>
  <si>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</si>
  <si>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</si>
  <si>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</si>
  <si>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</si>
  <si>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</si>
  <si>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</si>
  <si>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</si>
  <si>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</si>
  <si>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</si>
  <si>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</si>
  <si>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</si>
  <si>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</si>
  <si>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</si>
  <si>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</si>
  <si>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</si>
  <si>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</si>
  <si>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</si>
  <si>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</si>
  <si>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</si>
  <si>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</si>
  <si>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</si>
  <si>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</si>
  <si>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</si>
  <si>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</si>
  <si>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</si>
  <si>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</si>
  <si>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</si>
  <si>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</si>
  <si>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</si>
  <si>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</si>
  <si>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</si>
  <si>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</si>
  <si>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</si>
  <si>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</si>
  <si>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</si>
  <si>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</si>
  <si>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</si>
  <si>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</si>
  <si>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</si>
  <si>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</si>
  <si>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</si>
  <si>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</si>
  <si>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</si>
  <si>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</si>
  <si>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</si>
  <si>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</si>
  <si>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</si>
  <si>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</si>
  <si>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</si>
  <si>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</si>
  <si>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</si>
  <si>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</si>
  <si>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</si>
  <si>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</si>
  <si>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</si>
  <si>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</si>
  <si>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</si>
  <si>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</si>
  <si>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</si>
  <si>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</si>
  <si>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</si>
  <si>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</si>
  <si>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</si>
  <si>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</si>
  <si>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</si>
  <si>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</si>
  <si>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</si>
  <si>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</si>
  <si>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</si>
  <si>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</si>
  <si>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</si>
  <si>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</si>
  <si>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</si>
  <si>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</si>
  <si>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</si>
  <si>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</si>
  <si>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</si>
  <si>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</si>
  <si>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</si>
  <si>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</si>
  <si>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</si>
  <si>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</si>
  <si>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</si>
  <si>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</si>
  <si>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</si>
  <si>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</si>
  <si>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</si>
  <si>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</si>
  <si>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</si>
  <si>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</si>
  <si>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</si>
  <si>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</si>
  <si>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</si>
  <si>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</si>
  <si>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</si>
  <si>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</si>
  <si>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</si>
  <si>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</si>
  <si>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</si>
  <si>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</si>
  <si>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</si>
  <si>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</si>
  <si>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</si>
  <si>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</si>
  <si>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</si>
  <si>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</si>
  <si>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</si>
  <si>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</si>
  <si>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</si>
  <si>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</si>
  <si>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</si>
  <si>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</si>
  <si>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</si>
  <si>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</si>
  <si>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</si>
  <si>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</si>
  <si>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</si>
  <si>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</si>
  <si>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</si>
  <si>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</si>
  <si>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</si>
  <si>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</si>
  <si>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</si>
  <si>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</si>
  <si>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</si>
  <si>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</si>
  <si>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</si>
  <si>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</si>
  <si>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</si>
  <si>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</si>
  <si>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</si>
  <si>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</si>
  <si>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</si>
  <si>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</si>
  <si>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</si>
  <si>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</si>
  <si>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</si>
  <si>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</si>
  <si>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</si>
  <si>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</si>
  <si>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</si>
  <si>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</si>
  <si>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</si>
  <si>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</si>
  <si>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</si>
  <si>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</si>
  <si>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</si>
  <si>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</si>
  <si>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</si>
  <si>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</si>
  <si>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</si>
  <si>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</si>
  <si>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</si>
  <si>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</si>
  <si>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</si>
  <si>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</si>
  <si>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</si>
  <si>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</si>
  <si>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</si>
  <si>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</si>
  <si>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</si>
  <si>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</si>
  <si>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</si>
  <si>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</si>
  <si>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</si>
  <si>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</si>
  <si>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</si>
  <si>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</si>
  <si>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</si>
  <si>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</si>
  <si>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</si>
  <si>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</si>
  <si>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</si>
  <si>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</si>
  <si>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</si>
  <si>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</si>
  <si>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</si>
  <si>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</si>
  <si>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</si>
  <si>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</si>
  <si>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</si>
  <si>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</si>
  <si>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</si>
  <si>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</si>
  <si>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</si>
  <si>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</si>
  <si>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</si>
  <si>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</si>
  <si>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</si>
  <si>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</si>
  <si>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</si>
  <si>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</si>
  <si>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</si>
  <si>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</si>
  <si>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</si>
  <si>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</si>
  <si>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</si>
  <si>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</si>
  <si>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</si>
  <si>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</si>
  <si>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</si>
  <si>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</si>
  <si>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</si>
  <si>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</si>
  <si>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</si>
  <si>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</si>
  <si>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</si>
  <si>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</si>
  <si>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</si>
  <si>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</si>
  <si>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</si>
  <si>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</si>
  <si>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</si>
  <si>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</si>
  <si>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</si>
  <si>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</si>
  <si>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</si>
  <si>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</si>
  <si>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</si>
  <si>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</si>
  <si>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</si>
  <si>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</si>
  <si>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</si>
  <si>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</si>
  <si>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</si>
  <si>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</si>
  <si>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</si>
  <si>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</si>
  <si>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</si>
  <si>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</si>
  <si>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</si>
  <si>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</si>
  <si>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</si>
  <si>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</si>
  <si>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</si>
  <si>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</si>
  <si>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</si>
  <si>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</si>
  <si>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</si>
  <si>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</si>
  <si>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</si>
  <si>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</si>
  <si>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</si>
  <si>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</si>
  <si>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</si>
  <si>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</si>
  <si>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</si>
  <si>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</si>
  <si>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</si>
  <si>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</si>
  <si>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</si>
  <si>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</si>
  <si>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</si>
  <si>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</si>
  <si>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</si>
  <si>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</si>
  <si>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</si>
  <si>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</si>
  <si>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</si>
  <si>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</si>
  <si>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</si>
  <si>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</si>
  <si>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</si>
  <si>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</si>
  <si>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</si>
  <si>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</si>
  <si>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</si>
  <si>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</si>
  <si>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</si>
  <si>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</si>
  <si>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</si>
  <si>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</si>
  <si>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</si>
  <si>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</si>
  <si>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</si>
  <si>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</si>
  <si>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</si>
  <si>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</si>
  <si>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</si>
  <si>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</si>
  <si>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</si>
  <si>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</si>
  <si>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</si>
  <si>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</si>
  <si>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</si>
  <si>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</si>
  <si>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</si>
  <si>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</si>
  <si>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</si>
  <si>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</si>
  <si>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</si>
  <si>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</si>
  <si>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</si>
  <si>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</si>
  <si>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</si>
  <si>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</si>
  <si>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</si>
  <si>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</si>
  <si>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</si>
  <si>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</si>
  <si>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</si>
  <si>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</si>
  <si>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</si>
  <si>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</si>
  <si>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</si>
  <si>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</si>
  <si>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</si>
  <si>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</si>
  <si>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</si>
  <si>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</si>
  <si>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</si>
  <si>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</si>
  <si>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</si>
  <si>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</si>
  <si>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</si>
  <si>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</si>
  <si>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</si>
  <si>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</si>
  <si>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</si>
  <si>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</si>
  <si>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</si>
  <si>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</si>
  <si>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</si>
  <si>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</si>
  <si>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</si>
  <si>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</si>
  <si>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</si>
  <si>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</si>
  <si>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</si>
  <si>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</si>
  <si>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</si>
  <si>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</si>
  <si>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</si>
  <si>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</si>
  <si>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</si>
  <si>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</si>
  <si>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</si>
  <si>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</si>
  <si>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</si>
  <si>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</si>
  <si>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</si>
  <si>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</si>
  <si>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</si>
  <si>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</si>
  <si>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</si>
  <si>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</si>
  <si>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</si>
  <si>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</si>
  <si>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</si>
  <si>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</si>
  <si>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</si>
  <si>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</si>
  <si>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</si>
  <si>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</si>
  <si>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</si>
  <si>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</si>
  <si>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</si>
  <si>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</si>
  <si>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</si>
  <si>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</si>
  <si>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</si>
  <si>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</si>
  <si>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</si>
  <si>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</si>
  <si>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</si>
  <si>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</si>
  <si>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</si>
  <si>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</si>
  <si>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</si>
  <si>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</si>
  <si>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</si>
  <si>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</si>
  <si>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</si>
  <si>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</si>
  <si>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</si>
  <si>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</si>
  <si>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</si>
  <si>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</si>
  <si>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</si>
  <si>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</si>
  <si>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</si>
  <si>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</si>
  <si>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</si>
  <si>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</si>
  <si>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</si>
  <si>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</si>
  <si>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</si>
  <si>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</si>
  <si>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</si>
  <si>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</si>
  <si>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</si>
  <si>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</si>
  <si>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</si>
  <si>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</si>
  <si>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</si>
  <si>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</si>
  <si>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</si>
  <si>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</si>
  <si>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</si>
  <si>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</si>
  <si>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</si>
  <si>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</si>
  <si>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</si>
  <si>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</si>
  <si>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</si>
  <si>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</si>
  <si>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</si>
  <si>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</si>
  <si>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</si>
  <si>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</si>
  <si>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</si>
  <si>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</si>
  <si>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</si>
  <si>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</si>
  <si>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</si>
  <si>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</si>
  <si>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</si>
  <si>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</si>
  <si>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</si>
  <si>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</si>
  <si>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</si>
  <si>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</si>
  <si>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</si>
  <si>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</si>
  <si>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</si>
  <si>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</si>
  <si>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</si>
  <si>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</si>
  <si>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</si>
  <si>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</si>
  <si>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</si>
  <si>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</si>
  <si>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</si>
  <si>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</si>
  <si>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</si>
  <si>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</si>
  <si>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</si>
  <si>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</si>
  <si>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</si>
  <si>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</si>
  <si>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</si>
  <si>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</si>
  <si>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</si>
  <si>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</si>
  <si>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</si>
  <si>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</si>
  <si>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</si>
  <si>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</si>
  <si>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</si>
  <si>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</si>
  <si>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</si>
  <si>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</si>
  <si>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</si>
  <si>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</si>
  <si>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</si>
  <si>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</si>
  <si>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</si>
  <si>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</si>
  <si>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</si>
  <si>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</si>
  <si>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</si>
  <si>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</si>
  <si>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</si>
  <si>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</si>
  <si>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</si>
  <si>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</si>
  <si>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</si>
  <si>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</si>
  <si>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</si>
  <si>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</si>
  <si>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</si>
  <si>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</si>
  <si>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</si>
  <si>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</si>
  <si>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</si>
  <si>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</si>
  <si>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</si>
  <si>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</si>
  <si>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</si>
  <si>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</si>
  <si>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</si>
  <si>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</si>
  <si>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</si>
  <si>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</si>
  <si>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</si>
  <si>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</si>
  <si>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</si>
  <si>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</si>
  <si>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</si>
  <si>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</si>
  <si>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</si>
  <si>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</si>
  <si>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</si>
  <si>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</si>
  <si>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</si>
  <si>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</si>
  <si>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</si>
  <si>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</si>
  <si>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</si>
  <si>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</si>
  <si>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</si>
  <si>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</si>
  <si>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</si>
  <si>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</si>
  <si>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</si>
  <si>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</si>
  <si>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</si>
  <si>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</si>
  <si>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</si>
  <si>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</si>
  <si>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</si>
  <si>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</si>
  <si>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</si>
  <si>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</si>
  <si>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</si>
  <si>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</si>
  <si>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</si>
  <si>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</si>
  <si>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</si>
  <si>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</si>
  <si>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</si>
  <si>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</si>
  <si>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</si>
  <si>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</si>
  <si>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</si>
  <si>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</si>
  <si>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</si>
  <si>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</si>
  <si>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</si>
  <si>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</si>
  <si>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</si>
  <si>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</si>
  <si>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</si>
  <si>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</si>
  <si>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</si>
  <si>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</si>
  <si>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</si>
  <si>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</si>
  <si>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</si>
  <si>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</si>
  <si>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</si>
  <si>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</si>
  <si>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</si>
  <si>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</si>
  <si>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</si>
  <si>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</si>
  <si>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</si>
  <si>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</si>
  <si>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</si>
  <si>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</si>
  <si>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</si>
  <si>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</si>
  <si>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</si>
  <si>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</si>
  <si>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</si>
  <si>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</si>
  <si>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</si>
  <si>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</si>
  <si>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</si>
  <si>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</si>
  <si>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</si>
  <si>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</si>
  <si>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</si>
  <si>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</si>
  <si>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</si>
  <si>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</si>
  <si>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</si>
  <si>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</si>
  <si>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</si>
  <si>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</si>
  <si>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</si>
  <si>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</si>
  <si>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</si>
  <si>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</si>
  <si>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</si>
  <si>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</si>
  <si>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</si>
  <si>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</si>
  <si>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</si>
  <si>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</si>
  <si>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</si>
  <si>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</si>
  <si>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</si>
  <si>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</si>
  <si>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</si>
  <si>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</si>
  <si>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</si>
  <si>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</si>
  <si>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</si>
  <si>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</si>
  <si>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</si>
  <si>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</si>
  <si>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</si>
  <si>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</si>
  <si>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</si>
  <si>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</si>
  <si>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</si>
  <si>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</si>
  <si>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</si>
  <si>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</si>
  <si>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</si>
  <si>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</si>
  <si>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</si>
  <si>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</si>
  <si>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</si>
  <si>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</si>
  <si>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</si>
  <si>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</si>
  <si>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</si>
  <si>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</si>
  <si>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</si>
  <si>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</si>
  <si>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</si>
  <si>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</si>
  <si>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</si>
  <si>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</si>
  <si>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</si>
  <si>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</si>
  <si>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</si>
  <si>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</si>
  <si>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</si>
  <si>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</si>
  <si>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</si>
  <si>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</si>
  <si>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</si>
  <si>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</si>
  <si>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</si>
  <si>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</si>
  <si>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</si>
  <si>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</si>
  <si>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</si>
  <si>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</si>
  <si>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</si>
  <si>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</si>
  <si>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</si>
  <si>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</si>
  <si>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</si>
  <si>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</si>
  <si>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</si>
  <si>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</si>
  <si>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</si>
  <si>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</si>
  <si>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</si>
  <si>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</si>
  <si>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</si>
  <si>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</si>
  <si>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</si>
  <si>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</si>
  <si>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</si>
  <si>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</si>
  <si>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</si>
  <si>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</si>
  <si>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</si>
  <si>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</si>
  <si>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</si>
  <si>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</si>
  <si>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</si>
  <si>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</si>
  <si>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</si>
  <si>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</si>
  <si>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</si>
  <si>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</si>
  <si>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</si>
  <si>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</si>
  <si>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</si>
  <si>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</si>
  <si>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</si>
  <si>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</si>
  <si>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</si>
  <si>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</si>
  <si>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</si>
  <si>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</si>
  <si>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</si>
  <si>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</si>
  <si>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</si>
  <si>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</si>
  <si>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</si>
  <si>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</si>
  <si>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</si>
  <si>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</si>
  <si>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</si>
  <si>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</si>
  <si>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</si>
  <si>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</si>
  <si>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</si>
  <si>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</si>
  <si>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</si>
  <si>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</si>
  <si>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</si>
  <si>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</si>
  <si>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</si>
  <si>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</si>
  <si>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</si>
  <si>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</si>
  <si>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</si>
  <si>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</si>
  <si>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</si>
  <si>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</si>
  <si>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</si>
  <si>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</si>
  <si>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</si>
  <si>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</si>
  <si>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</si>
  <si>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</si>
  <si>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</si>
  <si>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</si>
  <si>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</si>
  <si>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</si>
  <si>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</si>
  <si>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</si>
  <si>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</si>
  <si>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</si>
  <si>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</si>
  <si>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</si>
  <si>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</si>
  <si>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</si>
  <si>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</si>
  <si>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</si>
  <si>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</si>
  <si>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</si>
  <si>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</si>
  <si>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</si>
  <si>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</si>
  <si>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</si>
  <si>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</si>
  <si>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</si>
  <si>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</si>
  <si>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</si>
  <si>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</si>
  <si>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</si>
  <si>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</si>
  <si>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</si>
  <si>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</si>
  <si>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</si>
  <si>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</si>
  <si>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</si>
  <si>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</si>
  <si>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</si>
  <si>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</si>
  <si>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</si>
  <si>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</si>
  <si>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</si>
  <si>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</si>
  <si>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</si>
  <si>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</si>
  <si>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</si>
  <si>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</si>
  <si>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</si>
  <si>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</si>
  <si>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</si>
  <si>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</si>
  <si>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</si>
  <si>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</si>
  <si>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</si>
  <si>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</si>
  <si>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</si>
  <si>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</si>
  <si>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</si>
  <si>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</si>
  <si>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</si>
  <si>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</si>
  <si>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</si>
  <si>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</si>
  <si>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</si>
  <si>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</si>
  <si>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</si>
  <si>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</si>
  <si>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</si>
  <si>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</si>
  <si>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</si>
  <si>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</si>
  <si>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</si>
  <si>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</si>
  <si>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</si>
  <si>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</si>
  <si>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</si>
  <si>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</si>
  <si>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</si>
  <si>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</si>
  <si>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</si>
  <si>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</si>
  <si>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</si>
  <si>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</si>
  <si>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</si>
  <si>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</si>
  <si>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</si>
  <si>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</si>
  <si>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</si>
  <si>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</si>
  <si>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</si>
  <si>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</si>
  <si>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</si>
  <si>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</si>
  <si>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</si>
  <si>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</si>
  <si>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</si>
  <si>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</si>
  <si>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</si>
  <si>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</si>
  <si>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</si>
  <si>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</si>
  <si>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</si>
  <si>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</si>
  <si>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</si>
  <si>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</si>
  <si>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</si>
  <si>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</si>
  <si>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</si>
  <si>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</si>
  <si>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</si>
  <si>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</si>
  <si>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</si>
  <si>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</si>
  <si>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</si>
  <si>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</si>
  <si>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</si>
  <si>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</si>
  <si>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</si>
  <si>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</si>
  <si>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</si>
  <si>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</si>
  <si>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</si>
  <si>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</si>
  <si>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</si>
  <si>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</si>
  <si>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</si>
  <si>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</si>
  <si>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</si>
  <si>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</si>
  <si>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</si>
  <si>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</si>
  <si>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</si>
  <si>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</si>
  <si>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</si>
  <si>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</si>
  <si>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</si>
  <si>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</si>
  <si>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</si>
  <si>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</si>
  <si>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</si>
  <si>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</si>
  <si>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</si>
  <si>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</si>
  <si>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</si>
  <si>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</si>
  <si>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</si>
  <si>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</si>
  <si>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</si>
  <si>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</si>
  <si>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</si>
  <si>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</si>
  <si>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</si>
  <si>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</si>
  <si>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</si>
  <si>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</si>
  <si>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</si>
  <si>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</si>
  <si>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</si>
  <si>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</si>
  <si>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</si>
  <si>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</si>
  <si>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</si>
  <si>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</si>
  <si>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</si>
  <si>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</si>
  <si>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</si>
  <si>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</si>
  <si>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</si>
  <si>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</si>
  <si>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</si>
  <si>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</si>
  <si>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</si>
  <si>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</si>
  <si>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</si>
  <si>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</si>
  <si>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</si>
  <si>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</si>
  <si>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</si>
  <si>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</si>
  <si>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</si>
  <si>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</si>
  <si>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</si>
  <si>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</si>
  <si>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</si>
  <si>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</si>
  <si>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</si>
  <si>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</si>
  <si>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</si>
  <si>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</si>
  <si>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</si>
  <si>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</si>
  <si>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</si>
  <si>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</si>
  <si>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</si>
  <si>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</si>
  <si>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</si>
  <si>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</si>
  <si>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</si>
  <si>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</si>
  <si>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</si>
  <si>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</si>
  <si>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</si>
  <si>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</si>
  <si>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</si>
  <si>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</si>
  <si>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</si>
  <si>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</si>
  <si>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</si>
  <si>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</si>
  <si>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</si>
  <si>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</si>
  <si>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</si>
  <si>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</si>
  <si>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</si>
  <si>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</si>
  <si>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</si>
  <si>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</si>
  <si>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</si>
  <si>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</si>
  <si>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</si>
  <si>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</si>
  <si>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</si>
  <si>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</si>
  <si>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</si>
  <si>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</si>
  <si>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</si>
  <si>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</si>
  <si>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</si>
  <si>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</si>
  <si>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</si>
  <si>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</si>
  <si>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</si>
  <si>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</si>
  <si>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</si>
  <si>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</si>
  <si>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</si>
  <si>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</si>
  <si>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</si>
  <si>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</si>
  <si>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</si>
  <si>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</si>
  <si>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</si>
  <si>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</si>
  <si>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</si>
  <si>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</si>
  <si>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</si>
  <si>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</si>
  <si>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</si>
  <si>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</si>
  <si>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</si>
  <si>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</si>
  <si>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</si>
  <si>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</si>
  <si>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</si>
  <si>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</si>
  <si>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</si>
  <si>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</si>
  <si>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</si>
  <si>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</si>
  <si>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</si>
  <si>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</si>
  <si>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</si>
  <si>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</si>
  <si>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</si>
  <si>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</si>
  <si>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</si>
  <si>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</si>
  <si>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</si>
  <si>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</si>
  <si>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</si>
  <si>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</si>
  <si>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</si>
  <si>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</si>
  <si>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</si>
  <si>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</si>
  <si>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</si>
  <si>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</si>
  <si>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</si>
  <si>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</si>
  <si>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</si>
  <si>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</si>
  <si>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</si>
  <si>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</si>
  <si>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</si>
  <si>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</si>
  <si>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</si>
  <si>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</si>
  <si>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</si>
  <si>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</si>
  <si>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</si>
  <si>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</si>
  <si>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</si>
  <si>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</si>
  <si>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</si>
  <si>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</si>
  <si>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</si>
  <si>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</si>
  <si>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</si>
  <si>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</si>
  <si>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</si>
  <si>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</si>
  <si>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</si>
  <si>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</si>
  <si>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</si>
  <si>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</si>
  <si>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</si>
  <si>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</si>
  <si>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</si>
  <si>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</si>
  <si>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</si>
  <si>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</si>
  <si>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</si>
  <si>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</si>
  <si>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</si>
  <si>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</si>
  <si>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</si>
  <si>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</si>
  <si>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</si>
  <si>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</si>
  <si>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</si>
  <si>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</si>
  <si>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</si>
  <si>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</si>
  <si>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</si>
  <si>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</si>
  <si>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</si>
  <si>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</si>
  <si>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</si>
  <si>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</si>
  <si>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</si>
  <si>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</si>
  <si>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</si>
  <si>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</si>
  <si>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</si>
  <si>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</si>
  <si>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</si>
  <si>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</si>
  <si>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</si>
  <si>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</si>
  <si>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</si>
  <si>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</si>
  <si>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</si>
  <si>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</si>
  <si>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</si>
  <si>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</si>
  <si>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</si>
  <si>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</si>
  <si>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</si>
  <si>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</si>
  <si>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</si>
  <si>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</si>
  <si>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</si>
  <si>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</si>
  <si>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</si>
  <si>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</si>
  <si>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</si>
  <si>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</si>
  <si>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</si>
  <si>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</si>
  <si>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</si>
  <si>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</si>
  <si>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</si>
  <si>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</si>
  <si>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</si>
  <si>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</si>
  <si>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</si>
  <si>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</si>
  <si>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</si>
  <si>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</si>
  <si>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</si>
  <si>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</si>
  <si>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</si>
  <si>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</si>
  <si>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</si>
  <si>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</si>
  <si>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</si>
  <si>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</si>
  <si>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</si>
  <si>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</si>
  <si>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</si>
  <si>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</si>
  <si>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</si>
  <si>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</si>
  <si>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</si>
  <si>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</si>
  <si>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</si>
  <si>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</si>
  <si>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</si>
  <si>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</si>
  <si>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</si>
  <si>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</si>
  <si>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</si>
  <si>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</si>
  <si>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</si>
  <si>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</si>
  <si>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</si>
  <si>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</si>
  <si>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</si>
  <si>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</si>
  <si>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</si>
  <si>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</si>
  <si>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</si>
  <si>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</si>
  <si>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</si>
  <si>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</si>
  <si>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</si>
  <si>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</si>
  <si>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</si>
  <si>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</si>
  <si>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</si>
  <si>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</si>
  <si>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</si>
  <si>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</si>
  <si>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</si>
  <si>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</si>
  <si>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</si>
  <si>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</si>
  <si>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</si>
  <si>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</si>
  <si>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</si>
  <si>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</si>
  <si>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</si>
  <si>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</si>
  <si>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</si>
  <si>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</si>
  <si>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</si>
  <si>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</si>
  <si>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</si>
  <si>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</si>
  <si>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</si>
  <si>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</si>
  <si>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</si>
  <si>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</si>
  <si>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</si>
  <si>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</si>
  <si>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</si>
  <si>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</si>
  <si>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</si>
  <si>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</si>
  <si>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</si>
  <si>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</si>
  <si>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</si>
  <si>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</si>
  <si>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</si>
  <si>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</si>
  <si>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</si>
  <si>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</si>
  <si>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</si>
  <si>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</si>
  <si>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</si>
  <si>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</si>
  <si>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</si>
  <si>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</si>
  <si>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</si>
  <si>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</si>
  <si>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</si>
  <si>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</si>
  <si>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</si>
  <si>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</si>
  <si>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</si>
  <si>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</si>
  <si>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</si>
  <si>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</si>
  <si>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</si>
  <si>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</si>
  <si>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</si>
  <si>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</si>
  <si>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</si>
  <si>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</si>
  <si>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</si>
  <si>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</si>
  <si>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</si>
  <si>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</si>
  <si>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</si>
  <si>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</si>
  <si>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</si>
  <si>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</si>
  <si>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</si>
  <si>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</si>
  <si>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</si>
  <si>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</si>
  <si>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</si>
  <si>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</si>
  <si>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</si>
  <si>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</si>
  <si>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</si>
  <si>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</si>
  <si>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</si>
  <si>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</si>
  <si>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</si>
  <si>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</si>
  <si>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</si>
  <si>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</si>
  <si>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</si>
  <si>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</si>
  <si>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</si>
  <si>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</si>
  <si>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</si>
  <si>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</si>
  <si>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</si>
  <si>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</si>
  <si>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</si>
  <si>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</si>
  <si>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</si>
  <si>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</si>
  <si>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</si>
  <si>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</si>
  <si>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</si>
  <si>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</si>
  <si>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</si>
  <si>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</si>
  <si>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</si>
  <si>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</si>
  <si>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</si>
  <si>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</si>
  <si>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</si>
  <si>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</si>
  <si>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</si>
  <si>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</si>
  <si>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</si>
  <si>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</si>
  <si>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</si>
  <si>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</si>
  <si>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</si>
  <si>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</si>
  <si>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</si>
  <si>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</si>
  <si>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</si>
  <si>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</si>
  <si>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</si>
  <si>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</si>
  <si>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</si>
  <si>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</si>
  <si>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</si>
  <si>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</si>
  <si>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</si>
  <si>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</si>
  <si>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</si>
  <si>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</si>
  <si>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</si>
  <si>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</si>
  <si>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</si>
  <si>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</si>
  <si>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</si>
  <si>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</si>
  <si>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</si>
  <si>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</si>
  <si>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</si>
  <si>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</si>
  <si>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</si>
  <si>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</si>
  <si>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</si>
  <si>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</si>
  <si>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</si>
  <si>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</si>
  <si>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</si>
  <si>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</si>
  <si>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</si>
  <si>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</si>
  <si>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</si>
  <si>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</si>
  <si>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</si>
  <si>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</si>
  <si>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</si>
  <si>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</si>
  <si>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</si>
  <si>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</si>
  <si>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</si>
  <si>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</si>
  <si>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</si>
  <si>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</si>
  <si>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</si>
  <si>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</si>
  <si>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</si>
  <si>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</si>
  <si>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</si>
  <si>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</si>
  <si>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</si>
  <si>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</si>
  <si>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</si>
  <si>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</si>
  <si>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</si>
  <si>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</si>
  <si>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</si>
  <si>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</si>
  <si>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</si>
  <si>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</si>
  <si>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</si>
  <si>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</si>
  <si>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</si>
  <si>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</si>
  <si>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</si>
  <si>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</si>
  <si>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</si>
  <si>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</si>
  <si>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</si>
  <si>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</si>
  <si>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</si>
  <si>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</si>
  <si>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</si>
  <si>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</si>
  <si>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</si>
  <si>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</si>
  <si>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</si>
  <si>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</si>
  <si>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</si>
  <si>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</si>
  <si>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</si>
  <si>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</si>
  <si>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</si>
  <si>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</si>
  <si>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</si>
  <si>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</si>
  <si>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</si>
  <si>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</si>
  <si>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</si>
  <si>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</si>
  <si>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</si>
  <si>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</si>
  <si>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</si>
  <si>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</si>
  <si>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</si>
  <si>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</si>
  <si>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</si>
  <si>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</si>
  <si>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</si>
  <si>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</si>
  <si>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</si>
  <si>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</si>
  <si>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</si>
  <si>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</si>
  <si>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</si>
  <si>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</si>
  <si>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</si>
  <si>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</si>
  <si>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</si>
  <si>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</si>
  <si>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</si>
  <si>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</si>
  <si>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</si>
  <si>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</si>
  <si>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</si>
  <si>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</si>
  <si>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</si>
  <si>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</si>
  <si>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</si>
  <si>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</si>
  <si>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</si>
  <si>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</si>
  <si>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</si>
  <si>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</si>
  <si>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</si>
  <si>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</si>
  <si>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</si>
  <si>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</si>
  <si>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</si>
  <si>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</si>
  <si>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</si>
  <si>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</si>
  <si>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</si>
  <si>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</si>
  <si>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</si>
  <si>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</si>
  <si>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</si>
  <si>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</si>
  <si>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</si>
  <si>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</si>
  <si>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</si>
  <si>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</si>
  <si>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</si>
  <si>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</si>
  <si>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</si>
  <si>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</si>
  <si>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</si>
  <si>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</si>
  <si>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</si>
  <si>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</si>
  <si>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</si>
  <si>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</si>
  <si>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</si>
  <si>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</si>
  <si>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</si>
  <si>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</si>
  <si>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</si>
  <si>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</si>
  <si>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</si>
  <si>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</si>
  <si>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</si>
  <si>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</si>
  <si>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</si>
  <si>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</si>
  <si>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</si>
  <si>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</si>
  <si>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</si>
  <si>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</si>
  <si>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</si>
  <si>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</si>
  <si>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</si>
  <si>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</si>
  <si>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</si>
  <si>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</si>
  <si>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</si>
  <si>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</si>
  <si>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</si>
  <si>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</si>
  <si>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</si>
  <si>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</si>
  <si>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</si>
  <si>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</si>
  <si>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</si>
  <si>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</si>
  <si>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</si>
  <si>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</si>
  <si>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</si>
  <si>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</si>
  <si>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</si>
  <si>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</si>
  <si>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</si>
  <si>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</si>
  <si>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</si>
  <si>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</si>
  <si>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</si>
  <si>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</si>
  <si>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</si>
  <si>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</si>
  <si>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</si>
  <si>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</si>
  <si>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</si>
  <si>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</si>
  <si>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</si>
  <si>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</si>
  <si>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</si>
  <si>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</si>
  <si>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</si>
  <si>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</si>
  <si>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</si>
  <si>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</si>
  <si>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</si>
  <si>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</si>
  <si>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</si>
  <si>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</si>
  <si>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</si>
  <si>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</si>
  <si>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</si>
  <si>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</si>
  <si>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</si>
  <si>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</si>
  <si>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</si>
  <si>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</si>
  <si>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</si>
  <si>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</si>
  <si>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</si>
  <si>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</si>
  <si>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</si>
  <si>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</si>
  <si>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</si>
  <si>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</si>
  <si>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</si>
  <si>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</si>
  <si>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</si>
  <si>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</si>
  <si>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</si>
  <si>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</si>
  <si>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</si>
  <si>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</si>
  <si>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</si>
  <si>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</si>
  <si>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</si>
  <si>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</si>
  <si>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</si>
  <si>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</si>
  <si>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</si>
  <si>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</si>
  <si>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</si>
  <si>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</si>
  <si>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</si>
  <si>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</si>
  <si>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</si>
  <si>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</si>
  <si>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</si>
  <si>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</si>
  <si>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</si>
  <si>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</si>
  <si>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</si>
  <si>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</si>
  <si>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</si>
  <si>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</si>
  <si>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</si>
  <si>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</si>
  <si>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</si>
  <si>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</si>
  <si>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</si>
  <si>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</si>
  <si>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</si>
  <si>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</si>
  <si>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</si>
  <si>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</si>
  <si>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</si>
  <si>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</si>
  <si>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</si>
  <si>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</si>
  <si>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</si>
  <si>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</si>
  <si>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</si>
  <si>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</si>
  <si>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</si>
  <si>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</si>
  <si>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</si>
  <si>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</si>
  <si>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</si>
  <si>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</si>
  <si>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</si>
  <si>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</si>
  <si>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</si>
  <si>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</si>
  <si>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</si>
  <si>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</si>
  <si>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</si>
  <si>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</si>
  <si>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</si>
  <si>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</si>
  <si>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</si>
  <si>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</si>
  <si>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</si>
  <si>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</si>
  <si>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</si>
  <si>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</si>
  <si>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</si>
  <si>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</si>
  <si>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</si>
  <si>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</si>
  <si>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</si>
  <si>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</si>
  <si>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</si>
  <si>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</si>
  <si>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</si>
  <si>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</si>
  <si>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</si>
  <si>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</si>
  <si>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</si>
  <si>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</si>
  <si>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</si>
  <si>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</si>
  <si>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</si>
  <si>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</si>
  <si>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</si>
  <si>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</si>
  <si>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</si>
  <si>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</si>
  <si>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</si>
  <si>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</si>
  <si>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</si>
  <si>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</si>
  <si>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</si>
  <si>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</si>
  <si>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</si>
  <si>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</si>
  <si>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</si>
  <si>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</si>
  <si>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</si>
  <si>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</si>
  <si>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</si>
  <si>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</si>
  <si>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</si>
  <si>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</si>
  <si>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</si>
  <si>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</si>
  <si>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</si>
  <si>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</si>
  <si>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</si>
  <si>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</si>
  <si>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</si>
  <si>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</si>
  <si>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</si>
  <si>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</si>
  <si>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</si>
  <si>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</si>
  <si>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</si>
  <si>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</si>
  <si>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</si>
  <si>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</si>
  <si>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</si>
  <si>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</si>
  <si>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</si>
  <si>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</si>
  <si>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</si>
  <si>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</si>
  <si>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</si>
  <si>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</si>
  <si>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</si>
  <si>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</si>
  <si>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</si>
  <si>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</si>
  <si>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</si>
  <si>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</si>
  <si>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</si>
  <si>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</si>
  <si>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</si>
  <si>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</si>
  <si>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</si>
  <si>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</si>
  <si>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</si>
  <si>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</si>
  <si>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</si>
  <si>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</si>
  <si>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</si>
  <si>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</si>
  <si>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</si>
  <si>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</si>
  <si>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</si>
  <si>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</si>
  <si>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</si>
  <si>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</si>
  <si>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</si>
  <si>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</si>
  <si>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</si>
  <si>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</si>
  <si>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</si>
  <si>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</si>
  <si>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</si>
  <si>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</si>
  <si>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</si>
  <si>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</si>
  <si>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</si>
  <si>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</si>
  <si>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</si>
  <si>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</si>
  <si>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</si>
  <si>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</si>
  <si>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</si>
  <si>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</si>
  <si>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</si>
  <si>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</si>
  <si>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</si>
  <si>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</si>
  <si>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</si>
  <si>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</si>
  <si>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</si>
  <si>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</si>
  <si>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</si>
  <si>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</si>
  <si>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</si>
  <si>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</si>
  <si>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</si>
  <si>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</si>
  <si>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</si>
  <si>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</si>
  <si>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</si>
  <si>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</si>
  <si>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</si>
  <si>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</si>
  <si>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</si>
  <si>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</si>
  <si>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</si>
  <si>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</si>
  <si>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</si>
  <si>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</si>
  <si>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</si>
  <si>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</si>
  <si>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</si>
  <si>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</si>
  <si>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</si>
  <si>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</si>
  <si>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</si>
  <si>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</si>
  <si>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</si>
  <si>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</si>
  <si>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</si>
  <si>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</si>
  <si>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</si>
  <si>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</si>
  <si>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</si>
  <si>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</si>
  <si>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</si>
  <si>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</si>
  <si>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</si>
  <si>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</si>
  <si>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</si>
  <si>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</si>
  <si>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</si>
  <si>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</si>
  <si>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</si>
  <si>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</si>
  <si>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</si>
  <si>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</si>
  <si>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</si>
  <si>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</si>
  <si>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</si>
  <si>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</si>
  <si>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</si>
  <si>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</si>
  <si>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</si>
  <si>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</si>
  <si>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</si>
  <si>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</si>
  <si>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</si>
  <si>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</si>
  <si>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</si>
  <si>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</si>
  <si>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</si>
  <si>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</si>
  <si>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</si>
  <si>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</si>
  <si>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</si>
  <si>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</si>
  <si>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</si>
  <si>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</si>
  <si>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</si>
  <si>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</si>
  <si>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</si>
  <si>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</si>
  <si>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</si>
  <si>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</si>
  <si>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</si>
  <si>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</si>
  <si>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</si>
  <si>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</si>
  <si>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</si>
  <si>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</si>
  <si>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</si>
  <si>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</si>
  <si>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</si>
  <si>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</si>
  <si>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</si>
  <si>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</si>
  <si>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</si>
  <si>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</si>
  <si>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</si>
  <si>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</si>
  <si>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</si>
  <si>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</si>
  <si>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</si>
  <si>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</si>
  <si>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</si>
  <si>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</si>
  <si>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</si>
  <si>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</si>
  <si>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</si>
  <si>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</si>
  <si>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</si>
  <si>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</si>
  <si>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</si>
  <si>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</si>
  <si>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</si>
  <si>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</si>
  <si>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</si>
  <si>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</si>
  <si>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</si>
  <si>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</si>
  <si>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</si>
  <si>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</si>
  <si>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</si>
  <si>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</si>
  <si>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</si>
  <si>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</si>
  <si>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</si>
  <si>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</si>
  <si>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</si>
  <si>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</si>
  <si>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</si>
  <si>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</si>
  <si>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</si>
  <si>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</si>
  <si>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</si>
  <si>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</si>
  <si>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</si>
  <si>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</si>
  <si>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</si>
  <si>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</si>
  <si>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</si>
  <si>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</si>
  <si>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</si>
  <si>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</si>
  <si>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</si>
  <si>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</si>
  <si>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</si>
  <si>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</si>
  <si>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</si>
  <si>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</si>
  <si>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</si>
  <si>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</si>
  <si>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</si>
  <si>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</si>
  <si>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</si>
  <si>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</si>
  <si>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</si>
  <si>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</si>
  <si>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</si>
  <si>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</si>
  <si>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</si>
  <si>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</si>
  <si>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</si>
  <si>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</si>
  <si>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</si>
  <si>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</si>
  <si>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</si>
  <si>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</si>
  <si>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</si>
  <si>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</si>
  <si>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</si>
  <si>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</si>
  <si>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</si>
  <si>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</si>
  <si>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</si>
  <si>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</si>
  <si>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</si>
  <si>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</si>
  <si>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</si>
  <si>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</si>
  <si>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</si>
  <si>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</si>
  <si>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</si>
  <si>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</si>
  <si>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</si>
  <si>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</si>
  <si>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</si>
  <si>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</si>
  <si>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</si>
  <si>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</si>
  <si>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</si>
  <si>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</si>
  <si>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</si>
  <si>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</si>
  <si>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</si>
  <si>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</si>
  <si>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</si>
  <si>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</si>
  <si>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</si>
  <si>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</si>
  <si>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</si>
  <si>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</si>
  <si>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</si>
  <si>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</si>
  <si>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</si>
  <si>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</si>
  <si>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</si>
  <si>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</si>
  <si>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</si>
  <si>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</si>
  <si>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</si>
  <si>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</si>
  <si>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</si>
  <si>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</si>
  <si>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</si>
  <si>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</si>
  <si>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</si>
  <si>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</si>
  <si>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</si>
  <si>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</si>
  <si>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</si>
  <si>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</si>
  <si>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</si>
  <si>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</si>
  <si>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</si>
  <si>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</si>
  <si>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</si>
  <si>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</si>
  <si>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</si>
  <si>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</si>
  <si>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</si>
  <si>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</si>
  <si>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</si>
  <si>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</si>
  <si>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</si>
  <si>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</si>
  <si>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</si>
  <si>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</si>
  <si>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</si>
  <si>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</si>
  <si>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</si>
  <si>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</si>
  <si>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</si>
  <si>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</si>
  <si>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</si>
  <si>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</si>
  <si>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</si>
  <si>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</si>
  <si>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</si>
  <si>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</si>
  <si>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</si>
  <si>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</si>
  <si>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</si>
  <si>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</si>
  <si>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</si>
  <si>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</si>
  <si>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</si>
  <si>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</si>
  <si>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</si>
  <si>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</si>
  <si>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</si>
  <si>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</si>
  <si>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</si>
  <si>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</si>
  <si>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</si>
  <si>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</si>
  <si>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</si>
  <si>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</si>
  <si>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</si>
  <si>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</si>
  <si>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</si>
  <si>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</si>
  <si>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</si>
  <si>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</si>
  <si>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</si>
  <si>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</si>
  <si>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</si>
  <si>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</si>
  <si>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</si>
  <si>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</si>
  <si>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</si>
  <si>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</si>
  <si>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</si>
  <si>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</si>
  <si>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</si>
  <si>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</si>
  <si>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</si>
  <si>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</si>
  <si>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</si>
  <si>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</si>
  <si>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</si>
  <si>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</si>
  <si>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</si>
  <si>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</si>
  <si>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</si>
  <si>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</si>
  <si>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</si>
  <si>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</si>
  <si>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</si>
  <si>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</si>
  <si>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</si>
  <si>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</si>
  <si>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</si>
  <si>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</si>
  <si>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</si>
  <si>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</si>
  <si>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</si>
  <si>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</si>
  <si>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</si>
  <si>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</si>
  <si>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</si>
  <si>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</si>
  <si>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</si>
  <si>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</si>
  <si>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</si>
  <si>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</si>
  <si>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</si>
  <si>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</si>
  <si>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</si>
  <si>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</si>
  <si>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</si>
  <si>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</si>
  <si>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</si>
  <si>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</si>
  <si>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</si>
  <si>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</si>
  <si>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</si>
  <si>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</si>
  <si>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</si>
  <si>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</si>
  <si>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</si>
  <si>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</si>
  <si>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</si>
  <si>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</si>
  <si>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</si>
  <si>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</si>
  <si>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</si>
  <si>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</si>
  <si>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</si>
  <si>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</si>
  <si>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</si>
  <si>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</si>
  <si>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</si>
  <si>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</si>
  <si>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</si>
  <si>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</si>
  <si>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</si>
  <si>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</si>
  <si>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</si>
  <si>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</si>
  <si>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</si>
  <si>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</si>
  <si>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</si>
  <si>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</si>
  <si>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</si>
  <si>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</si>
  <si>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</si>
  <si>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</si>
  <si>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</si>
  <si>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</si>
  <si>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</si>
  <si>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</si>
  <si>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</si>
  <si>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</si>
  <si>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</si>
  <si>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</si>
  <si>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</si>
  <si>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</si>
  <si>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</si>
  <si>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</si>
  <si>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</si>
  <si>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</si>
  <si>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</si>
  <si>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</si>
  <si>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</si>
  <si>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</si>
  <si>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</si>
  <si>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</si>
  <si>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</si>
  <si>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</si>
  <si>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</si>
  <si>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</si>
  <si>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</si>
  <si>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</si>
  <si>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</si>
  <si>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</si>
  <si>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</si>
  <si>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</si>
  <si>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</si>
  <si>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</si>
  <si>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</si>
  <si>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</si>
  <si>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</si>
  <si>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</si>
  <si>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</si>
  <si>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</si>
  <si>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</si>
  <si>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</si>
  <si>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</si>
  <si>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</si>
  <si>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</si>
  <si>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</si>
  <si>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</si>
  <si>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</si>
  <si>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</si>
  <si>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</si>
  <si>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</si>
  <si>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</si>
  <si>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</si>
  <si>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</si>
  <si>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</si>
  <si>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</si>
  <si>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</si>
  <si>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</si>
  <si>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</si>
  <si>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</si>
  <si>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</si>
  <si>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</si>
  <si>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</si>
  <si>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</si>
  <si>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</si>
  <si>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</si>
  <si>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</si>
  <si>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</si>
  <si>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</si>
  <si>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</si>
  <si>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</si>
  <si>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</si>
  <si>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</si>
  <si>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</si>
  <si>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</si>
  <si>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</si>
  <si>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</si>
  <si>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</si>
  <si>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</si>
  <si>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</si>
  <si>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</si>
  <si>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</si>
  <si>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</si>
  <si>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</si>
  <si>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</si>
  <si>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</si>
  <si>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</si>
  <si>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</si>
  <si>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</si>
  <si>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</si>
  <si>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</si>
  <si>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</si>
  <si>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</si>
  <si>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</si>
  <si>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</si>
  <si>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</si>
  <si>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</si>
  <si>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</si>
  <si>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</si>
  <si>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</si>
  <si>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</si>
  <si>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</si>
  <si>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</si>
  <si>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</si>
  <si>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</si>
  <si>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</si>
  <si>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</si>
  <si>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</si>
  <si>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</si>
  <si>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</si>
  <si>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</si>
  <si>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</si>
  <si>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</si>
  <si>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</si>
  <si>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</si>
  <si>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</si>
  <si>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</si>
  <si>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</si>
  <si>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</si>
  <si>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</si>
  <si>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</si>
  <si>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</si>
  <si>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</si>
  <si>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</si>
  <si>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</si>
  <si>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</si>
  <si>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</si>
  <si>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</si>
  <si>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</si>
  <si>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</si>
  <si>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</si>
  <si>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</si>
  <si>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</si>
  <si>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</si>
  <si>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</si>
  <si>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</si>
  <si>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</si>
  <si>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</si>
  <si>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</si>
  <si>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</si>
  <si>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</si>
  <si>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</si>
  <si>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</si>
  <si>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</si>
  <si>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</si>
  <si>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</si>
  <si>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</si>
  <si>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</si>
  <si>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</si>
  <si>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</si>
  <si>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</si>
  <si>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</si>
  <si>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</si>
  <si>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</si>
  <si>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</si>
  <si>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</si>
  <si>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</si>
  <si>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</si>
  <si>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</si>
  <si>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</si>
  <si>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</si>
  <si>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</si>
  <si>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</si>
  <si>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</si>
  <si>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</si>
  <si>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</si>
  <si>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</si>
  <si>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</si>
  <si>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</si>
  <si>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</si>
  <si>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</si>
  <si>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</si>
  <si>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</si>
  <si>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</si>
  <si>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</si>
  <si>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</si>
  <si>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</si>
  <si>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</si>
  <si>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</si>
  <si>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</si>
  <si>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</si>
  <si>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</si>
  <si>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</si>
  <si>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</si>
  <si>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</si>
  <si>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</si>
  <si>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</si>
  <si>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</si>
  <si>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</si>
  <si>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</si>
  <si>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</si>
  <si>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</si>
  <si>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</si>
  <si>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</si>
  <si>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</si>
  <si>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</si>
  <si>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</si>
  <si>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</si>
  <si>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</si>
  <si>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</si>
  <si>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</si>
  <si>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</si>
  <si>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</si>
  <si>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</si>
  <si>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</si>
  <si>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</si>
  <si>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</si>
  <si>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</si>
  <si>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</si>
  <si>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</si>
  <si>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</si>
  <si>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</si>
  <si>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</si>
  <si>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</si>
  <si>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</si>
  <si>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</si>
  <si>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</si>
  <si>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</si>
  <si>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</si>
  <si>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</si>
  <si>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</si>
  <si>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</si>
  <si>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</si>
  <si>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</si>
  <si>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</si>
  <si>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</si>
  <si>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</si>
  <si>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</si>
  <si>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</si>
  <si>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</si>
  <si>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</si>
  <si>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</si>
  <si>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</si>
  <si>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</si>
  <si>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</si>
  <si>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</si>
  <si>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</si>
  <si>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</si>
  <si>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</si>
  <si>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</si>
  <si>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</si>
  <si>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</si>
  <si>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</si>
  <si>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</si>
  <si>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</si>
  <si>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</si>
  <si>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</si>
  <si>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</si>
  <si>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</si>
  <si>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</si>
  <si>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</si>
  <si>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</si>
  <si>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</si>
  <si>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</si>
  <si>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</si>
  <si>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</si>
  <si>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</si>
  <si>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</si>
  <si>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</si>
  <si>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</si>
  <si>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</si>
  <si>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</si>
  <si>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</si>
  <si>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</si>
  <si>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</si>
  <si>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</si>
  <si>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</si>
  <si>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</si>
  <si>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</si>
  <si>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</si>
  <si>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</si>
  <si>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</si>
  <si>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</si>
  <si>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</si>
  <si>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</si>
  <si>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</si>
  <si>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</si>
  <si>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</si>
  <si>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</si>
  <si>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</si>
  <si>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</si>
  <si>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</si>
  <si>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</si>
  <si>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</si>
  <si>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</si>
  <si>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</si>
  <si>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</si>
  <si>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</si>
  <si>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</si>
  <si>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</si>
  <si>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</si>
  <si>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</si>
  <si>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</si>
  <si>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</si>
  <si>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</si>
  <si>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</si>
  <si>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</si>
  <si>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</si>
  <si>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</si>
  <si>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</si>
  <si>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</si>
  <si>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</si>
  <si>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</si>
  <si>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</si>
  <si>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</si>
  <si>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</si>
  <si>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</si>
  <si>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</si>
  <si>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</si>
  <si>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</si>
  <si>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</si>
  <si>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</si>
  <si>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</si>
  <si>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</si>
  <si>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</si>
  <si>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</si>
  <si>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</si>
  <si>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</si>
  <si>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</si>
  <si>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</si>
  <si>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</si>
  <si>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</si>
  <si>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</si>
  <si>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</si>
  <si>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</si>
  <si>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</si>
  <si>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</si>
  <si>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</si>
  <si>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</si>
  <si>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</si>
  <si>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</si>
  <si>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</si>
  <si>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</si>
  <si>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</si>
  <si>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</si>
  <si>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</si>
  <si>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</si>
  <si>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</si>
  <si>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</si>
  <si>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</si>
  <si>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</si>
  <si>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</si>
  <si>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</si>
  <si>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</si>
  <si>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</si>
  <si>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</si>
  <si>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</si>
  <si>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</si>
  <si>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</si>
  <si>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</si>
  <si>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</si>
  <si>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</si>
  <si>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</si>
  <si>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</si>
  <si>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</si>
  <si>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</si>
  <si>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</si>
  <si>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</si>
  <si>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</si>
  <si>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</si>
  <si>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</si>
  <si>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</si>
  <si>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</si>
  <si>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</si>
  <si>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</si>
  <si>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</si>
  <si>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</si>
  <si>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</si>
  <si>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</si>
  <si>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</si>
  <si>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</si>
  <si>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</si>
  <si>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</si>
  <si>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</si>
  <si>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</si>
  <si>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</si>
  <si>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</si>
  <si>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</si>
  <si>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</si>
  <si>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</si>
  <si>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</si>
  <si>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</si>
  <si>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</si>
  <si>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</si>
  <si>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</si>
  <si>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</si>
  <si>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</si>
  <si>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</si>
  <si>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</si>
  <si>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</si>
  <si>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</si>
  <si>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</si>
  <si>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</si>
  <si>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</si>
  <si>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</si>
  <si>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</si>
  <si>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</si>
  <si>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</si>
  <si>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</si>
  <si>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</si>
  <si>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</si>
  <si>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</si>
  <si>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</si>
  <si>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</si>
  <si>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</si>
  <si>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</si>
  <si>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</si>
  <si>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</si>
  <si>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</si>
  <si>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</si>
  <si>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</si>
  <si>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</si>
  <si>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</si>
  <si>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</si>
  <si>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</si>
  <si>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</si>
  <si>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</si>
  <si>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</si>
  <si>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</si>
  <si>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</si>
  <si>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</si>
  <si>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</si>
  <si>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</si>
  <si>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</si>
  <si>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</si>
  <si>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</si>
  <si>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</si>
  <si>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</si>
  <si>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</si>
  <si>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</si>
  <si>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</si>
  <si>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</si>
  <si>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</si>
  <si>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</si>
  <si>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</si>
  <si>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</si>
  <si>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</si>
  <si>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</si>
  <si>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</si>
  <si>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</si>
  <si>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</si>
  <si>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</si>
  <si>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</si>
  <si>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</si>
  <si>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</si>
  <si>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</si>
  <si>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</si>
  <si>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</si>
  <si>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</si>
  <si>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</si>
  <si>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</si>
  <si>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</si>
  <si>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</si>
  <si>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</si>
  <si>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</si>
  <si>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</si>
  <si>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</si>
  <si>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</si>
  <si>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</si>
  <si>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</si>
  <si>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</si>
  <si>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</si>
  <si>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</si>
  <si>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</si>
  <si>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</si>
  <si>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</si>
  <si>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</si>
  <si>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</si>
  <si>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</si>
  <si>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</si>
  <si>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</si>
  <si>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</si>
  <si>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</si>
  <si>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</si>
  <si>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</si>
  <si>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</si>
  <si>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</si>
  <si>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</si>
  <si>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</si>
  <si>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</si>
  <si>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</si>
  <si>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</si>
  <si>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</si>
  <si>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</si>
  <si>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</si>
  <si>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</si>
  <si>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</si>
  <si>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</si>
  <si>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</si>
  <si>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</si>
  <si>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</si>
  <si>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</si>
  <si>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</si>
  <si>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</si>
  <si>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</si>
  <si>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</si>
  <si>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</si>
  <si>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</si>
  <si>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</si>
  <si>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</si>
  <si>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</si>
  <si>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</si>
  <si>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</si>
  <si>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</si>
  <si>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</si>
  <si>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</si>
  <si>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</si>
  <si>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</si>
  <si>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</si>
  <si>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</si>
  <si>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</si>
  <si>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</si>
  <si>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</si>
  <si>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</si>
  <si>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</si>
  <si>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</si>
  <si>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</si>
  <si>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</si>
  <si>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</si>
  <si>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</si>
  <si>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</si>
  <si>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</si>
  <si>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</si>
  <si>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</si>
  <si>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</si>
  <si>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</si>
  <si>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</si>
  <si>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</si>
  <si>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</si>
  <si>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</si>
  <si>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</si>
  <si>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</si>
  <si>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</si>
  <si>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</si>
  <si>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</si>
  <si>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</si>
  <si>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</si>
  <si>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</si>
  <si>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</si>
  <si>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</si>
  <si>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</si>
  <si>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</si>
  <si>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</si>
  <si>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</si>
  <si>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</si>
  <si>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</si>
  <si>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</si>
  <si>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</si>
  <si>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</si>
  <si>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</si>
  <si>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</si>
  <si>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</si>
  <si>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</si>
  <si>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</si>
  <si>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</si>
  <si>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</si>
  <si>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</si>
  <si>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</si>
  <si>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</si>
  <si>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</si>
  <si>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</si>
  <si>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</si>
  <si>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</si>
  <si>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</si>
  <si>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</si>
  <si>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</si>
  <si>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</si>
  <si>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</si>
  <si>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</si>
  <si>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</si>
  <si>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</si>
  <si>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</si>
  <si>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</si>
  <si>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</si>
  <si>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</si>
  <si>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</si>
  <si>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</si>
  <si>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</si>
  <si>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</si>
  <si>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</si>
  <si>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</si>
  <si>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</si>
  <si>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</si>
  <si>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</si>
  <si>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</si>
  <si>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</si>
  <si>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</si>
  <si>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</si>
  <si>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</si>
  <si>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</si>
  <si>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</si>
  <si>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</si>
  <si>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</si>
  <si>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</si>
  <si>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</si>
  <si>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</si>
  <si>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</si>
  <si>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</si>
  <si>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</si>
  <si>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</si>
  <si>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</si>
  <si>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</si>
  <si>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</si>
  <si>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</si>
  <si>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</si>
  <si>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</si>
  <si>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</si>
  <si>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</si>
  <si>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</si>
  <si>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</si>
  <si>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</si>
  <si>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</si>
  <si>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</si>
  <si>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</si>
  <si>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</si>
  <si>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</si>
  <si>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</si>
  <si>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</si>
  <si>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</si>
  <si>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</si>
  <si>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</si>
  <si>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</si>
  <si>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</si>
  <si>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</si>
  <si>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</si>
  <si>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</si>
  <si>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</si>
  <si>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</si>
  <si>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</si>
  <si>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</si>
  <si>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</si>
  <si>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</si>
  <si>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</si>
  <si>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</si>
  <si>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</si>
  <si>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</si>
  <si>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</si>
  <si>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</si>
  <si>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</si>
  <si>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</si>
  <si>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</si>
  <si>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</si>
  <si>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</si>
  <si>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</si>
  <si>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</si>
  <si>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</si>
  <si>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</si>
  <si>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</si>
  <si>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</si>
  <si>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</si>
  <si>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</si>
  <si>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</si>
  <si>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</si>
  <si>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</si>
  <si>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</si>
  <si>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</si>
  <si>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</si>
  <si>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</si>
  <si>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</si>
  <si>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</si>
  <si>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</si>
  <si>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</si>
  <si>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</si>
  <si>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</si>
  <si>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</si>
  <si>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</si>
  <si>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</si>
  <si>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</si>
  <si>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</si>
  <si>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</si>
  <si>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</si>
  <si>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</si>
  <si>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</si>
  <si>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</si>
  <si>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</si>
  <si>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</si>
  <si>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</si>
  <si>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</si>
  <si>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</si>
  <si>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</si>
  <si>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</si>
  <si>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</si>
  <si>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</si>
  <si>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</si>
  <si>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</si>
  <si>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</si>
  <si>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</si>
  <si>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</si>
  <si>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</si>
  <si>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</si>
  <si>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</si>
  <si>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</si>
  <si>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</si>
  <si>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</si>
  <si>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</si>
  <si>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</si>
  <si>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</si>
  <si>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</si>
  <si>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</si>
  <si>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</si>
  <si>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</si>
  <si>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</si>
  <si>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</si>
  <si>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</si>
  <si>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</si>
  <si>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</si>
  <si>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</si>
  <si>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</si>
  <si>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</si>
  <si>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</si>
  <si>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</si>
  <si>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</si>
  <si>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</si>
  <si>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</si>
  <si>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</si>
  <si>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</si>
  <si>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</si>
  <si>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</si>
  <si>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</si>
  <si>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</si>
  <si>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</si>
  <si>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</si>
  <si>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</si>
  <si>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</si>
  <si>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</si>
  <si>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</si>
  <si>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</si>
  <si>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</si>
  <si>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</si>
  <si>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</si>
  <si>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</si>
  <si>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</si>
  <si>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</si>
  <si>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</si>
  <si>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</si>
  <si>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</si>
  <si>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</si>
  <si>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</si>
  <si>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</si>
  <si>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</si>
  <si>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</si>
  <si>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</si>
  <si>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</si>
  <si>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</si>
  <si>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</si>
  <si>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</si>
  <si>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</si>
  <si>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</si>
  <si>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</si>
  <si>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</si>
  <si>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</si>
  <si>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</si>
  <si>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</si>
  <si>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</si>
  <si>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</si>
  <si>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</si>
  <si>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</si>
  <si>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</si>
  <si>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</si>
  <si>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</si>
  <si>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</si>
  <si>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</si>
  <si>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</si>
  <si>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</si>
  <si>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</si>
  <si>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</si>
  <si>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</si>
  <si>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</si>
  <si>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</si>
  <si>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</si>
  <si>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</si>
  <si>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</si>
  <si>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</si>
  <si>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</si>
  <si>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</si>
  <si>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</si>
  <si>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</si>
  <si>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</si>
  <si>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</si>
  <si>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</si>
  <si>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</si>
  <si>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</si>
  <si>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</si>
  <si>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</si>
  <si>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</si>
  <si>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</si>
  <si>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</si>
  <si>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</si>
  <si>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</si>
  <si>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</si>
  <si>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</si>
  <si>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</si>
  <si>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</si>
  <si>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</si>
  <si>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</si>
  <si>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</si>
  <si>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</si>
  <si>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</si>
  <si>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</si>
  <si>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</si>
  <si>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</si>
  <si>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</si>
  <si>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</si>
  <si>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</si>
  <si>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</si>
  <si>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</si>
  <si>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</si>
  <si>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</si>
  <si>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</si>
  <si>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</si>
  <si>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</si>
  <si>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</si>
  <si>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</si>
  <si>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</si>
  <si>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</si>
  <si>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</si>
  <si>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</si>
  <si>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</si>
  <si>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</si>
  <si>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</si>
  <si>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</si>
  <si>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</si>
  <si>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</si>
  <si>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</si>
  <si>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</si>
  <si>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</si>
  <si>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</si>
  <si>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</si>
  <si>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</si>
  <si>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</si>
  <si>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</si>
  <si>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</si>
  <si>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</si>
  <si>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</si>
  <si>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</si>
  <si>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</si>
  <si>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</si>
  <si>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</si>
  <si>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</si>
  <si>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</si>
  <si>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</si>
  <si>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</si>
  <si>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</si>
  <si>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</si>
  <si>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</si>
  <si>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</si>
  <si>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</si>
  <si>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</si>
  <si>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</si>
  <si>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</si>
  <si>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</si>
  <si>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</si>
  <si>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</si>
  <si>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</si>
  <si>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</si>
  <si>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</si>
  <si>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</si>
  <si>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</si>
  <si>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</si>
  <si>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</si>
  <si>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</si>
  <si>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</si>
  <si>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</si>
  <si>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</si>
  <si>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</si>
  <si>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</si>
  <si>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</si>
  <si>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</si>
  <si>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</si>
  <si>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</si>
  <si>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</si>
  <si>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</si>
  <si>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</si>
  <si>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</si>
  <si>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</si>
  <si>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</si>
  <si>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</si>
  <si>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</si>
  <si>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</si>
  <si>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</si>
  <si>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</si>
  <si>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</si>
  <si>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</si>
  <si>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</si>
  <si>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</si>
  <si>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</si>
  <si>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</si>
  <si>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</si>
  <si>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</si>
  <si>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</si>
  <si>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</si>
  <si>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</si>
  <si>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</si>
  <si>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</si>
  <si>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</si>
  <si>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</si>
  <si>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</si>
  <si>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</si>
  <si>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</si>
  <si>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</si>
  <si>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</si>
  <si>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</si>
  <si>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</si>
  <si>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</si>
  <si>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</si>
  <si>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</si>
  <si>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</si>
  <si>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</si>
  <si>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</si>
  <si>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</si>
  <si>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</si>
  <si>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</si>
  <si>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</si>
  <si>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</si>
  <si>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</si>
  <si>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</si>
  <si>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</si>
  <si>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</si>
  <si>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</si>
  <si>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</si>
  <si>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</si>
  <si>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</si>
  <si>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</si>
  <si>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</si>
  <si>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</si>
  <si>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</si>
  <si>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</si>
  <si>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</si>
  <si>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</si>
  <si>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</si>
  <si>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</si>
  <si>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</si>
  <si>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</si>
  <si>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</si>
  <si>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</si>
  <si>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</si>
  <si>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</si>
  <si>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</si>
  <si>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</si>
  <si>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</si>
  <si>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</si>
  <si>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</si>
  <si>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</si>
  <si>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</si>
  <si>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</si>
  <si>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</si>
  <si>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</si>
  <si>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</si>
  <si>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</si>
  <si>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</si>
  <si>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</si>
  <si>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</si>
  <si>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</si>
  <si>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</si>
  <si>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</si>
  <si>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</si>
  <si>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</si>
  <si>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</si>
  <si>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</si>
  <si>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</si>
  <si>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</si>
  <si>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</si>
  <si>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</si>
  <si>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</si>
  <si>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</si>
  <si>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</si>
  <si>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</si>
  <si>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</si>
  <si>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</si>
  <si>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</si>
  <si>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</si>
  <si>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</si>
  <si>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</si>
  <si>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</si>
  <si>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</si>
  <si>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</si>
  <si>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</si>
  <si>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</si>
  <si>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</si>
  <si>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</si>
  <si>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</si>
  <si>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</si>
  <si>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</si>
  <si>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</si>
  <si>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</si>
  <si>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</si>
  <si>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</si>
  <si>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</si>
  <si>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</si>
  <si>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</si>
  <si>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</si>
  <si>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</si>
  <si>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</si>
  <si>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</si>
  <si>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</si>
  <si>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</si>
  <si>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</si>
  <si>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</si>
  <si>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</si>
  <si>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</si>
  <si>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</si>
  <si>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</si>
  <si>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</si>
  <si>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</si>
  <si>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</si>
  <si>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</si>
  <si>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</si>
  <si>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</si>
  <si>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</si>
  <si>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</si>
  <si>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</si>
  <si>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</si>
  <si>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</si>
  <si>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</si>
  <si>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</si>
  <si>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</si>
  <si>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</si>
  <si>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</si>
  <si>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</si>
  <si>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</si>
  <si>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</si>
  <si>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</si>
  <si>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</si>
  <si>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</si>
  <si>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</si>
  <si>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</si>
  <si>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</si>
  <si>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</si>
  <si>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</si>
  <si>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</si>
  <si>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</si>
  <si>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</si>
  <si>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</si>
  <si>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</si>
  <si>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</si>
  <si>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</si>
  <si>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</si>
  <si>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</si>
  <si>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</si>
  <si>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</si>
  <si>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</si>
  <si>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</si>
  <si>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</si>
  <si>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</si>
  <si>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</si>
  <si>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</si>
  <si>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</si>
  <si>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</si>
  <si>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</si>
  <si>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</si>
  <si>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</si>
  <si>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</si>
  <si>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</si>
  <si>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</si>
  <si>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</si>
  <si>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</si>
  <si>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</si>
  <si>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</si>
  <si>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</si>
  <si>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</si>
  <si>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</si>
  <si>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</si>
  <si>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</si>
  <si>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</si>
  <si>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</si>
  <si>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</si>
  <si>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</si>
  <si>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</si>
  <si>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</si>
  <si>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</si>
  <si>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</si>
  <si>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</si>
  <si>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</si>
  <si>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</si>
  <si>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</si>
  <si>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</si>
  <si>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</si>
  <si>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</si>
  <si>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</si>
  <si>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</si>
  <si>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</si>
  <si>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</si>
  <si>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</si>
  <si>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</si>
  <si>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</si>
  <si>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</si>
  <si>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</si>
  <si>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</si>
  <si>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</si>
  <si>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</si>
  <si>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</si>
  <si>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</si>
  <si>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</si>
  <si>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</si>
  <si>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</si>
  <si>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</si>
  <si>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</si>
  <si>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</si>
  <si>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</si>
  <si>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</si>
  <si>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</si>
  <si>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</si>
  <si>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</si>
  <si>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</si>
  <si>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</si>
  <si>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</si>
  <si>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</si>
  <si>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</si>
  <si>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</si>
  <si>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</si>
  <si>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</si>
  <si>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</si>
  <si>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</si>
  <si>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</si>
  <si>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</si>
  <si>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</si>
  <si>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</si>
  <si>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</si>
  <si>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</si>
  <si>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</si>
  <si>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</si>
  <si>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</si>
  <si>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</si>
  <si>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</si>
  <si>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</si>
  <si>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</si>
  <si>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</si>
  <si>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</si>
  <si>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</si>
  <si>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</si>
  <si>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</si>
  <si>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</si>
  <si>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</si>
  <si>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</si>
  <si>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</si>
  <si>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</si>
  <si>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</si>
  <si>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</si>
  <si>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</si>
  <si>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</si>
  <si>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</si>
  <si>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</si>
  <si>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</si>
  <si>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</si>
  <si>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</si>
  <si>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</si>
  <si>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</si>
  <si>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</si>
  <si>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</si>
  <si>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</si>
  <si>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</si>
  <si>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</si>
  <si>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</si>
  <si>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</si>
  <si>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</si>
  <si>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</si>
  <si>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</si>
  <si>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</si>
  <si>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</si>
  <si>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</si>
  <si>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</si>
  <si>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</si>
  <si>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</si>
  <si>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</si>
  <si>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</si>
  <si>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</si>
  <si>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</si>
  <si>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</si>
  <si>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</si>
  <si>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</si>
  <si>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</si>
  <si>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</si>
  <si>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</si>
  <si>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</si>
  <si>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</si>
  <si>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</si>
  <si>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</si>
  <si>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</si>
  <si>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</si>
  <si>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</si>
  <si>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</si>
  <si>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</si>
  <si>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</si>
  <si>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</si>
  <si>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</si>
  <si>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</si>
  <si>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</si>
  <si>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</si>
  <si>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</si>
  <si>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</si>
  <si>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</si>
  <si>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</si>
  <si>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</si>
  <si>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</si>
  <si>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</si>
  <si>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</si>
  <si>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</si>
  <si>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</si>
  <si>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</si>
  <si>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</si>
  <si>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</si>
  <si>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</si>
  <si>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</si>
  <si>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</si>
  <si>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</si>
  <si>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</si>
  <si>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</si>
  <si>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</si>
  <si>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</si>
  <si>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</si>
  <si>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</si>
  <si>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</si>
  <si>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</si>
  <si>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</si>
  <si>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</si>
  <si>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</si>
  <si>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</si>
  <si>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</si>
  <si>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</si>
  <si>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</si>
  <si>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</si>
  <si>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</si>
  <si>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</si>
  <si>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</si>
  <si>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</si>
  <si>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</si>
  <si>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</si>
  <si>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</si>
  <si>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</si>
  <si>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</si>
  <si>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</si>
  <si>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</si>
  <si>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</si>
  <si>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</si>
  <si>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</si>
  <si>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</si>
  <si>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</si>
  <si>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</si>
  <si>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</si>
  <si>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</si>
  <si>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</si>
  <si>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</si>
  <si>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</si>
  <si>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</si>
  <si>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</si>
  <si>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</si>
  <si>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</si>
  <si>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</si>
  <si>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</si>
  <si>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</si>
  <si>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</si>
  <si>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</si>
  <si>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</si>
  <si>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</si>
  <si>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</si>
  <si>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</si>
  <si>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</si>
  <si>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</si>
  <si>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</si>
  <si>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</si>
  <si>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</si>
  <si>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</si>
  <si>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</si>
  <si>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</si>
  <si>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</si>
  <si>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</si>
  <si>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</si>
  <si>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</si>
  <si>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</si>
  <si>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</si>
  <si>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</si>
  <si>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</si>
  <si>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</si>
  <si>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</si>
  <si>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</si>
  <si>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</si>
  <si>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</si>
  <si>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</si>
  <si>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</si>
  <si>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</si>
  <si>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</si>
  <si>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</si>
  <si>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</si>
  <si>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</si>
  <si>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</si>
  <si>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</si>
  <si>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</si>
  <si>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</si>
  <si>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</si>
  <si>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</si>
  <si>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</si>
  <si>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</si>
  <si>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</si>
  <si>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</si>
  <si>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</si>
  <si>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</si>
  <si>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</si>
  <si>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</si>
  <si>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</si>
  <si>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</si>
  <si>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</si>
  <si>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</si>
  <si>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</si>
  <si>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</si>
  <si>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</si>
  <si>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</si>
  <si>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</si>
  <si>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</si>
  <si>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</si>
  <si>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</si>
  <si>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</si>
  <si>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</si>
  <si>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</si>
  <si>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</si>
  <si>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</si>
  <si>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</si>
  <si>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</si>
  <si>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</si>
  <si>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</si>
  <si>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</si>
  <si>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</si>
  <si>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</si>
  <si>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</si>
  <si>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</si>
  <si>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</si>
  <si>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</si>
  <si>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</si>
  <si>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</si>
  <si>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</si>
  <si>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</si>
  <si>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</si>
  <si>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</si>
  <si>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</si>
  <si>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</si>
  <si>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</si>
  <si>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</si>
  <si>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</si>
  <si>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</si>
  <si>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</si>
  <si>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</si>
  <si>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</si>
  <si>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</si>
  <si>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</si>
  <si>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</si>
  <si>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</si>
  <si>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</si>
  <si>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</si>
  <si>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</si>
  <si>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</si>
  <si>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</si>
  <si>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</si>
  <si>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</si>
  <si>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</si>
  <si>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</si>
  <si>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</si>
  <si>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</si>
  <si>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</si>
  <si>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</si>
  <si>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</si>
  <si>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</si>
  <si>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</si>
  <si>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</si>
  <si>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</si>
  <si>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</si>
  <si>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</si>
  <si>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</si>
  <si>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</si>
  <si>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</si>
  <si>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</si>
  <si>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</si>
  <si>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</si>
  <si>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</si>
  <si>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</si>
  <si>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</si>
  <si>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</si>
  <si>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</si>
  <si>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</si>
  <si>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</si>
  <si>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</si>
  <si>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</si>
  <si>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</si>
  <si>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</si>
  <si>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</si>
  <si>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</si>
  <si>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</si>
  <si>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</si>
  <si>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</si>
  <si>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</si>
  <si>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</si>
  <si>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</si>
  <si>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</si>
  <si>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</si>
  <si>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</si>
  <si>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</si>
  <si>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</si>
  <si>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</si>
  <si>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</si>
  <si>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</si>
  <si>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</si>
  <si>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</si>
  <si>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</si>
  <si>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</si>
  <si>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</si>
  <si>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</si>
  <si>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</si>
  <si>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</si>
  <si>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</si>
  <si>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</si>
  <si>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</si>
  <si>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</si>
  <si>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</si>
  <si>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</si>
  <si>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</si>
  <si>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</si>
  <si>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</si>
  <si>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</si>
  <si>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</si>
  <si>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</si>
  <si>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</si>
  <si>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</si>
  <si>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</si>
  <si>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</si>
  <si>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</si>
  <si>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</si>
  <si>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</si>
  <si>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</si>
  <si>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</si>
  <si>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</si>
  <si>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</si>
  <si>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</si>
  <si>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</si>
  <si>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</si>
  <si>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</si>
  <si>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</si>
  <si>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</si>
  <si>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</si>
  <si>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</si>
  <si>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</si>
  <si>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</si>
  <si>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</si>
  <si>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</si>
  <si>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</si>
  <si>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</si>
  <si>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</si>
  <si>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</si>
  <si>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</si>
  <si>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</si>
  <si>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</si>
  <si>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</si>
  <si>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</si>
  <si>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</si>
  <si>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</si>
  <si>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</si>
  <si>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</si>
  <si>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</si>
  <si>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</si>
  <si>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</si>
  <si>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</si>
  <si>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</si>
  <si>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</si>
  <si>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</si>
  <si>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</si>
  <si>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</si>
  <si>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</si>
  <si>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</si>
  <si>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</si>
  <si>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</si>
  <si>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</si>
  <si>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</si>
  <si>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</si>
  <si>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</si>
  <si>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</si>
  <si>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</si>
  <si>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</si>
  <si>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</si>
  <si>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</si>
  <si>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</si>
  <si>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</si>
  <si>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</si>
  <si>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</si>
  <si>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</si>
  <si>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</si>
  <si>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</si>
  <si>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</si>
  <si>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</si>
  <si>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</si>
  <si>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</si>
  <si>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</si>
  <si>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</si>
  <si>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</si>
  <si>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</si>
  <si>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</si>
  <si>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</si>
  <si>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</si>
  <si>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</si>
  <si>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</si>
  <si>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</si>
  <si>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</si>
  <si>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</si>
  <si>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</si>
  <si>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</si>
  <si>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</si>
  <si>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</si>
  <si>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</si>
  <si>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</si>
  <si>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</si>
  <si>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</si>
  <si>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</si>
  <si>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</si>
  <si>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</si>
  <si>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</si>
  <si>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</si>
  <si>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</si>
  <si>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</si>
  <si>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</si>
  <si>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</si>
  <si>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</si>
  <si>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</si>
  <si>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</si>
  <si>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</si>
  <si>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</si>
  <si>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</si>
  <si>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</si>
  <si>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</si>
  <si>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</si>
  <si>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</si>
  <si>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</si>
  <si>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</si>
  <si>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</si>
  <si>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</si>
  <si>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</si>
  <si>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</si>
  <si>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</si>
  <si>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</si>
  <si>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</si>
  <si>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</si>
  <si>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</si>
  <si>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</si>
  <si>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</si>
  <si>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</si>
  <si>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</si>
  <si>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</si>
  <si>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</si>
  <si>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</si>
  <si>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</si>
  <si>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</si>
  <si>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</si>
  <si>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</si>
  <si>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</si>
  <si>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</si>
  <si>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</si>
  <si>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</si>
  <si>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</si>
  <si>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</si>
  <si>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</si>
  <si>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</si>
  <si>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</si>
  <si>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</si>
  <si>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</si>
  <si>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</si>
  <si>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</si>
  <si>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</si>
  <si>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</si>
  <si>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</si>
  <si>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</si>
  <si>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</si>
  <si>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</si>
  <si>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</si>
  <si>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</si>
  <si>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</si>
  <si>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</si>
  <si>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</si>
  <si>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</si>
  <si>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</si>
  <si>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</si>
  <si>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</si>
  <si>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</si>
  <si>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</si>
  <si>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</si>
  <si>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</si>
  <si>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</si>
  <si>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</si>
  <si>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</si>
  <si>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</si>
  <si>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</si>
  <si>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</si>
  <si>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</si>
  <si>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</si>
  <si>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</si>
  <si>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</si>
  <si>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</si>
  <si>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</si>
  <si>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</si>
  <si>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</si>
  <si>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</si>
  <si>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</si>
  <si>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</si>
  <si>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</si>
  <si>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</si>
  <si>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</si>
  <si>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</si>
  <si>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</si>
  <si>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</si>
  <si>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</si>
  <si>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</si>
  <si>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</si>
  <si>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</si>
  <si>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</si>
  <si>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</si>
  <si>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</si>
  <si>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</si>
  <si>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</si>
  <si>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</si>
  <si>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</si>
  <si>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</si>
  <si>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</si>
  <si>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</si>
  <si>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</si>
  <si>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</si>
  <si>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</si>
  <si>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</si>
  <si>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</si>
  <si>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</si>
  <si>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</si>
  <si>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</si>
  <si>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</si>
  <si>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</si>
  <si>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</si>
  <si>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</si>
  <si>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</si>
  <si>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</si>
  <si>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</si>
  <si>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</si>
  <si>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</si>
  <si>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</si>
  <si>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</si>
  <si>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</si>
  <si>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</si>
  <si>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</si>
  <si>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</si>
  <si>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</si>
  <si>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</si>
  <si>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</si>
  <si>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</si>
  <si>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</si>
  <si>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</si>
  <si>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</si>
  <si>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</si>
  <si>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</si>
  <si>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</si>
  <si>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</si>
  <si>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</si>
  <si>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</si>
  <si>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</si>
  <si>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</si>
  <si>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</si>
  <si>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</si>
  <si>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</si>
  <si>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</si>
  <si>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</si>
  <si>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</si>
  <si>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</si>
  <si>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</si>
  <si>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</si>
  <si>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</si>
  <si>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</si>
  <si>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</si>
  <si>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</si>
  <si>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</si>
  <si>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</si>
  <si>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</si>
  <si>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</si>
  <si>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</si>
  <si>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</si>
  <si>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</si>
  <si>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</si>
  <si>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</si>
  <si>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</si>
  <si>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</si>
  <si>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</si>
  <si>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</si>
  <si>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</si>
  <si>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</si>
  <si>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</si>
  <si>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</si>
  <si>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</si>
  <si>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</si>
  <si>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</si>
  <si>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</si>
  <si>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</si>
  <si>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</si>
  <si>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</si>
  <si>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</si>
  <si>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</si>
  <si>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</si>
  <si>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</si>
  <si>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</si>
  <si>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</si>
  <si>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</si>
  <si>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</si>
  <si>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</si>
  <si>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</si>
  <si>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</si>
  <si>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</si>
  <si>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</si>
  <si>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</si>
  <si>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</si>
  <si>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</si>
  <si>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</si>
  <si>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</si>
  <si>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</si>
  <si>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</si>
  <si>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</si>
  <si>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</si>
  <si>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</si>
  <si>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</si>
  <si>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</si>
  <si>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</si>
  <si>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</si>
  <si>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</si>
  <si>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</si>
  <si>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</si>
  <si>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</si>
  <si>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</si>
  <si>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</si>
  <si>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</si>
  <si>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</si>
  <si>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</si>
  <si>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</si>
  <si>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</si>
  <si>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</si>
  <si>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</si>
  <si>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</si>
  <si>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</si>
  <si>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</si>
  <si>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</si>
  <si>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</si>
  <si>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</si>
  <si>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</si>
  <si>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</si>
  <si>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</si>
  <si>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</si>
  <si>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</si>
  <si>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</si>
  <si>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</si>
  <si>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</si>
  <si>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</si>
  <si>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</si>
  <si>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</si>
  <si>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</si>
  <si>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</si>
  <si>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</si>
  <si>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</si>
  <si>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</si>
  <si>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</si>
  <si>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</si>
  <si>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</si>
  <si>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</si>
  <si>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</si>
  <si>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</si>
  <si>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</si>
  <si>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</si>
  <si>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</si>
  <si>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</si>
  <si>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</si>
  <si>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</si>
  <si>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</si>
  <si>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</si>
  <si>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</si>
  <si>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</si>
  <si>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</si>
  <si>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</si>
  <si>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</si>
  <si>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</si>
  <si>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</si>
  <si>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</si>
  <si>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</si>
  <si>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</si>
  <si>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</si>
  <si>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</si>
  <si>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</si>
  <si>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</si>
  <si>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</si>
  <si>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</si>
  <si>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</si>
  <si>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</si>
  <si>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</si>
  <si>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</si>
  <si>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</si>
  <si>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</si>
  <si>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</si>
  <si>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</si>
  <si>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</si>
  <si>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</si>
  <si>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</si>
  <si>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</si>
  <si>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</si>
  <si>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</si>
  <si>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</si>
  <si>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</si>
  <si>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</si>
  <si>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</si>
  <si>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</si>
  <si>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</si>
  <si>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</si>
  <si>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</si>
  <si>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</si>
  <si>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</si>
  <si>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</si>
  <si>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</si>
  <si>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</si>
  <si>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</si>
  <si>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</si>
  <si>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</si>
  <si>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</si>
  <si>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</si>
  <si>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</si>
  <si>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</si>
  <si>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</si>
  <si>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</si>
  <si>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</si>
  <si>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</si>
  <si>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</si>
  <si>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</si>
  <si>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</si>
  <si>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</si>
  <si>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</si>
  <si>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</si>
  <si>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</si>
  <si>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</si>
  <si>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</si>
  <si>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</si>
  <si>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</si>
  <si>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</si>
  <si>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</si>
  <si>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</si>
  <si>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</si>
  <si>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</si>
  <si>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</si>
  <si>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</si>
  <si>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</si>
  <si>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</si>
  <si>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</si>
  <si>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</si>
  <si>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</si>
  <si>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</si>
  <si>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</si>
  <si>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</si>
  <si>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</si>
  <si>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</si>
  <si>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</si>
  <si>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</si>
  <si>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</si>
  <si>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</si>
  <si>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</si>
  <si>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</si>
  <si>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</si>
  <si>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</si>
  <si>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</si>
  <si>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</si>
  <si>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</si>
  <si>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</si>
  <si>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</si>
  <si>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</si>
  <si>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</si>
  <si>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</si>
  <si>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</si>
  <si>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</si>
  <si>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</si>
  <si>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</si>
  <si>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</si>
  <si>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</si>
  <si>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</si>
  <si>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</si>
  <si>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</si>
  <si>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</si>
  <si>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</si>
  <si>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</si>
  <si>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</si>
  <si>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</si>
  <si>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</si>
  <si>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</si>
  <si>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</si>
  <si>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</si>
  <si>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</si>
  <si>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</si>
  <si>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</si>
  <si>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</si>
  <si>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</si>
  <si>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</si>
  <si>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</si>
  <si>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</si>
  <si>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</si>
  <si>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</si>
  <si>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</si>
  <si>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</si>
  <si>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</si>
  <si>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</si>
  <si>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</si>
  <si>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</si>
  <si>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</si>
  <si>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</si>
  <si>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</si>
  <si>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</si>
  <si>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</si>
  <si>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</si>
  <si>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</si>
  <si>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</si>
  <si>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</si>
  <si>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</si>
  <si>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</si>
  <si>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</si>
  <si>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</si>
  <si>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</si>
  <si>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</si>
  <si>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</si>
  <si>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</si>
  <si>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</si>
  <si>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</si>
  <si>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</si>
  <si>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</si>
  <si>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</si>
  <si>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</si>
  <si>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</si>
  <si>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</si>
  <si>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</si>
  <si>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</si>
  <si>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</si>
  <si>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</si>
  <si>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</si>
  <si>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</si>
  <si>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</si>
  <si>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</si>
  <si>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</si>
  <si>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</si>
  <si>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</si>
  <si>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</si>
  <si>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</si>
  <si>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</si>
  <si>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</si>
  <si>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</si>
  <si>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</si>
  <si>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</si>
  <si>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</si>
  <si>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</si>
  <si>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</si>
  <si>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</si>
  <si>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</si>
  <si>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</si>
  <si>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</si>
  <si>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</si>
  <si>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</si>
  <si>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</si>
  <si>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</si>
  <si>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</si>
  <si>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</si>
  <si>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</si>
  <si>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</si>
  <si>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</si>
  <si>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</si>
  <si>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</si>
  <si>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</si>
  <si>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</si>
  <si>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</si>
  <si>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</si>
  <si>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</si>
  <si>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</si>
  <si>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</si>
  <si>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</si>
  <si>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</si>
  <si>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</si>
  <si>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</si>
  <si>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</si>
  <si>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</si>
  <si>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</si>
  <si>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</si>
  <si>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</si>
  <si>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</si>
  <si>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</si>
  <si>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</si>
  <si>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</si>
  <si>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</si>
  <si>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</si>
  <si>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</si>
  <si>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</si>
  <si>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</si>
  <si>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</si>
  <si>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</si>
  <si>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</si>
  <si>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</si>
  <si>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</si>
  <si>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</si>
  <si>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</si>
  <si>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</si>
  <si>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</si>
  <si>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</si>
  <si>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</si>
  <si>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</si>
  <si>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</si>
  <si>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</si>
  <si>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</si>
  <si>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</si>
  <si>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</si>
  <si>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</si>
  <si>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</si>
  <si>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</si>
  <si>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</si>
  <si>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</si>
  <si>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</si>
  <si>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</si>
  <si>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</si>
  <si>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</si>
  <si>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</si>
  <si>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</si>
  <si>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</si>
  <si>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</si>
  <si>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</si>
  <si>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</si>
  <si>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</si>
  <si>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</si>
  <si>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</si>
  <si>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</si>
  <si>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</si>
  <si>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</si>
  <si>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</si>
  <si>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</si>
  <si>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</si>
  <si>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</si>
  <si>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</si>
  <si>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</si>
  <si>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</si>
  <si>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</si>
  <si>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</si>
  <si>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</si>
  <si>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</si>
  <si>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</si>
  <si>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</si>
  <si>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</si>
  <si>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</si>
  <si>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</si>
  <si>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</si>
  <si>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</si>
  <si>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</si>
  <si>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</si>
  <si>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</si>
  <si>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</si>
  <si>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</si>
  <si>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</si>
  <si>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</si>
  <si>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</si>
  <si>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</si>
  <si>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</si>
  <si>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</si>
  <si>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</si>
  <si>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</si>
  <si>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</si>
  <si>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</si>
  <si>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</si>
  <si>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</si>
  <si>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</si>
  <si>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</si>
  <si>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</si>
  <si>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</si>
  <si>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</si>
  <si>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</si>
  <si>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</si>
  <si>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</si>
  <si>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</si>
  <si>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</si>
  <si>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</si>
  <si>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</si>
  <si>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</si>
  <si>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</si>
  <si>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</si>
  <si>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</si>
  <si>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</si>
  <si>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</si>
  <si>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</si>
  <si>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</si>
  <si>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</si>
  <si>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</si>
  <si>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</si>
  <si>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</si>
  <si>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</si>
  <si>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</si>
  <si>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</si>
  <si>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</si>
  <si>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</si>
  <si>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</si>
  <si>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</si>
  <si>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</si>
  <si>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</si>
  <si>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</si>
  <si>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</si>
  <si>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</si>
  <si>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</si>
  <si>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</si>
  <si>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</si>
  <si>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</si>
  <si>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</si>
  <si>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</si>
  <si>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</si>
  <si>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</si>
  <si>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</si>
  <si>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</si>
  <si>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</si>
  <si>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</si>
  <si>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</si>
  <si>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</si>
  <si>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</si>
  <si>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</si>
  <si>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</si>
  <si>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</si>
  <si>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</si>
  <si>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</si>
  <si>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</si>
  <si>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</si>
  <si>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</si>
  <si>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</si>
  <si>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</si>
  <si>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</si>
  <si>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</si>
  <si>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</si>
  <si>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</si>
  <si>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</si>
  <si>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</si>
  <si>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</si>
  <si>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</si>
  <si>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</si>
  <si>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</si>
  <si>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</si>
  <si>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</si>
  <si>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</si>
  <si>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</si>
  <si>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</si>
  <si>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</si>
  <si>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</si>
  <si>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</si>
  <si>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</si>
  <si>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</si>
  <si>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</si>
  <si>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</si>
  <si>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</si>
  <si>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</si>
  <si>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</si>
  <si>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</si>
  <si>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</si>
  <si>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</si>
  <si>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</si>
  <si>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</si>
  <si>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</si>
  <si>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</si>
  <si>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</si>
  <si>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</si>
  <si>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</si>
  <si>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</si>
  <si>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</si>
  <si>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</si>
  <si>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</si>
  <si>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</si>
  <si>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</si>
  <si>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</si>
  <si>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</si>
  <si>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</si>
  <si>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</si>
  <si>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</si>
  <si>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</si>
  <si>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</si>
  <si>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</si>
  <si>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</si>
  <si>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</si>
  <si>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</si>
  <si>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</si>
  <si>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</si>
  <si>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</si>
  <si>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</si>
  <si>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</si>
  <si>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</si>
  <si>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</si>
  <si>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</si>
  <si>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</si>
  <si>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</si>
  <si>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</si>
  <si>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</si>
  <si>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</si>
  <si>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</si>
  <si>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</si>
  <si>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</si>
  <si>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</si>
  <si>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</si>
  <si>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</si>
  <si>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</si>
  <si>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</si>
  <si>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</si>
  <si>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</si>
  <si>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</si>
  <si>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</si>
  <si>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</si>
  <si>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</si>
  <si>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</si>
  <si>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</si>
  <si>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</si>
  <si>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</si>
  <si>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</si>
  <si>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</si>
  <si>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</si>
  <si>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</si>
  <si>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</si>
  <si>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</si>
  <si>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</si>
  <si>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</si>
  <si>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</si>
  <si>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</si>
  <si>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</si>
  <si>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</si>
  <si>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</si>
  <si>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</si>
  <si>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</si>
  <si>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</si>
  <si>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</si>
  <si>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</si>
  <si>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</si>
  <si>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</si>
  <si>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</si>
  <si>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</si>
  <si>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</si>
  <si>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</si>
  <si>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</si>
  <si>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</si>
  <si>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</si>
  <si>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</si>
  <si>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</si>
  <si>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</si>
  <si>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</si>
  <si>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</si>
  <si>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</si>
  <si>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</si>
  <si>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</si>
  <si>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</si>
  <si>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</si>
  <si>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</si>
  <si>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</si>
  <si>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</si>
  <si>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</si>
  <si>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</si>
  <si>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</si>
  <si>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</si>
  <si>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</si>
  <si>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</si>
  <si>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</si>
  <si>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</si>
  <si>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</si>
  <si>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</si>
  <si>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</si>
  <si>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</si>
  <si>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</si>
  <si>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</si>
  <si>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</si>
  <si>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</si>
  <si>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</si>
  <si>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</si>
  <si>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</si>
  <si>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</si>
  <si>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</si>
  <si>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</si>
  <si>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</si>
  <si>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</si>
  <si>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</si>
  <si>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</si>
  <si>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</si>
  <si>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</si>
  <si>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</si>
  <si>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</si>
  <si>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</si>
  <si>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</si>
  <si>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</si>
  <si>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</si>
  <si>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</si>
  <si>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</si>
  <si>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</si>
  <si>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</si>
  <si>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</si>
  <si>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</si>
  <si>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</si>
  <si>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</si>
  <si>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</si>
  <si>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</si>
  <si>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</si>
  <si>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</si>
  <si>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</si>
  <si>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</si>
  <si>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</si>
  <si>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</si>
  <si>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</si>
  <si>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</si>
  <si>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</si>
  <si>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</si>
  <si>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</si>
  <si>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</si>
  <si>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</si>
  <si>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</si>
  <si>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</si>
  <si>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</si>
  <si>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</si>
  <si>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</si>
  <si>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</si>
  <si>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</si>
  <si>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</si>
  <si>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</si>
  <si>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</si>
  <si>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</si>
  <si>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</si>
  <si>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</si>
  <si>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</si>
  <si>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</si>
  <si>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</si>
  <si>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</si>
  <si>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</si>
  <si>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</si>
  <si>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</si>
  <si>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</si>
  <si>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</si>
  <si>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</si>
  <si>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</si>
  <si>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</si>
  <si>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</si>
  <si>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</si>
  <si>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</si>
  <si>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</si>
  <si>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</si>
  <si>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</si>
  <si>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</si>
  <si>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</si>
  <si>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</si>
  <si>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</si>
  <si>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</si>
  <si>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</si>
  <si>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</si>
  <si>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</si>
  <si>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</si>
  <si>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</si>
  <si>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</si>
  <si>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</si>
  <si>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</si>
  <si>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</si>
  <si>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</si>
  <si>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</si>
  <si>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</si>
  <si>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</si>
  <si>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</si>
  <si>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</si>
  <si>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</si>
  <si>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</si>
  <si>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</si>
  <si>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</si>
  <si>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</si>
  <si>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</si>
  <si>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</si>
  <si>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</si>
  <si>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</si>
  <si>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</si>
  <si>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</si>
  <si>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</si>
  <si>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</si>
  <si>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</si>
  <si>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</si>
  <si>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</si>
  <si>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</si>
  <si>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</si>
  <si>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</si>
  <si>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</si>
  <si>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</si>
  <si>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</si>
  <si>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</si>
  <si>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</si>
  <si>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</si>
  <si>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</si>
  <si>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</si>
  <si>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</si>
  <si>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</si>
  <si>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</si>
  <si>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</si>
  <si>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</si>
  <si>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</si>
  <si>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</si>
  <si>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</si>
  <si>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</si>
  <si>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</si>
  <si>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</si>
  <si>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</si>
  <si>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</si>
  <si>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</si>
  <si>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</si>
  <si>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</si>
  <si>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</si>
  <si>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</si>
  <si>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</si>
  <si>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</si>
  <si>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</si>
  <si>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</si>
  <si>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</si>
  <si>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</si>
  <si>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</si>
  <si>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</si>
  <si>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</si>
  <si>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</si>
  <si>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</si>
  <si>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</si>
  <si>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</si>
  <si>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</si>
  <si>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</si>
  <si>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</si>
  <si>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</si>
  <si>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</si>
  <si>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</si>
  <si>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</si>
  <si>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</si>
  <si>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</si>
  <si>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</si>
  <si>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</si>
  <si>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</si>
  <si>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</si>
  <si>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</si>
  <si>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</si>
  <si>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</si>
  <si>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</si>
  <si>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</si>
  <si>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</si>
  <si>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</si>
  <si>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</si>
  <si>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</si>
  <si>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</si>
  <si>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</si>
  <si>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</si>
  <si>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</si>
  <si>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</si>
  <si>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</si>
  <si>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</si>
  <si>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</si>
  <si>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</si>
  <si>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</si>
  <si>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</si>
  <si>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</si>
  <si>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</si>
  <si>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</si>
  <si>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</si>
  <si>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</si>
  <si>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</si>
  <si>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</si>
  <si>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</si>
  <si>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</si>
  <si>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</si>
  <si>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</si>
  <si>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</si>
  <si>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</si>
  <si>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</si>
  <si>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</si>
  <si>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</si>
  <si>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</si>
  <si>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</si>
  <si>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</si>
  <si>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</si>
  <si>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</si>
  <si>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</si>
  <si>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</si>
  <si>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</si>
  <si>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</si>
  <si>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</si>
  <si>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</si>
  <si>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</si>
  <si>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</si>
  <si>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</si>
  <si>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</si>
  <si>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</si>
  <si>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</si>
  <si>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</si>
  <si>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</si>
  <si>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</si>
  <si>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</si>
  <si>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</si>
  <si>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</si>
  <si>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</si>
  <si>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</si>
  <si>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</si>
  <si>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</si>
  <si>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</si>
  <si>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</si>
  <si>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</si>
  <si>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</si>
  <si>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</si>
  <si>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</si>
  <si>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</si>
  <si>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</si>
  <si>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</si>
  <si>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</si>
  <si>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</si>
  <si>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</si>
  <si>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</si>
  <si>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</si>
  <si>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</si>
  <si>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</si>
  <si>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</si>
  <si>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</si>
  <si>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</si>
  <si>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</si>
  <si>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</si>
  <si>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</si>
  <si>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</si>
  <si>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</si>
  <si>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</si>
  <si>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</si>
  <si>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</si>
  <si>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</si>
  <si>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</si>
  <si>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</si>
  <si>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</si>
  <si>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</si>
  <si>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</si>
  <si>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</si>
  <si>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</si>
  <si>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</si>
  <si>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</si>
  <si>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</si>
  <si>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</si>
  <si>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</si>
  <si>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</si>
  <si>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</si>
  <si>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</si>
  <si>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</si>
  <si>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</si>
  <si>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</si>
  <si>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</si>
  <si>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</si>
  <si>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</si>
  <si>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</si>
  <si>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</si>
  <si>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</si>
  <si>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</si>
  <si>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</si>
  <si>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</si>
  <si>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</si>
  <si>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</si>
  <si>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</si>
  <si>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</si>
  <si>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</si>
  <si>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</si>
  <si>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</si>
  <si>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</si>
  <si>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</si>
  <si>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</si>
  <si>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</si>
  <si>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</si>
  <si>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</si>
  <si>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</si>
  <si>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</si>
  <si>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</si>
  <si>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</si>
  <si>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</si>
  <si>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</si>
  <si>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</si>
  <si>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</si>
  <si>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</si>
  <si>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</si>
  <si>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</si>
  <si>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</si>
  <si>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</si>
  <si>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</si>
  <si>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</si>
  <si>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</si>
  <si>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</si>
  <si>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</si>
  <si>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</si>
  <si>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</si>
  <si>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</si>
  <si>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</si>
  <si>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</si>
  <si>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</si>
  <si>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</si>
  <si>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</si>
  <si>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</si>
  <si>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</si>
  <si>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</si>
  <si>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</si>
  <si>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</si>
  <si>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</si>
  <si>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</si>
  <si>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</si>
  <si>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</si>
  <si>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</si>
  <si>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</si>
  <si>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</si>
  <si>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</si>
  <si>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</si>
  <si>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</si>
  <si>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</si>
  <si>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</si>
  <si>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</si>
  <si>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</si>
  <si>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</si>
  <si>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</si>
  <si>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</si>
  <si>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</si>
  <si>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</si>
  <si>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</si>
  <si>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</si>
  <si>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</si>
  <si>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</si>
  <si>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</si>
  <si>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</si>
  <si>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</si>
  <si>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</si>
  <si>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</si>
  <si>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</si>
  <si>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</si>
  <si>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</si>
  <si>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</si>
  <si>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</si>
  <si>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</si>
  <si>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</si>
  <si>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</si>
  <si>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</si>
  <si>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</si>
  <si>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</si>
  <si>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</si>
  <si>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</si>
  <si>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</si>
  <si>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</si>
  <si>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</si>
  <si>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</si>
  <si>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</si>
  <si>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</si>
  <si>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</si>
  <si>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</si>
  <si>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</si>
  <si>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</si>
  <si>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</si>
  <si>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</si>
  <si>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</si>
  <si>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</si>
  <si>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</si>
  <si>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</si>
  <si>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</si>
  <si>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</si>
  <si>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</si>
  <si>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</si>
  <si>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</si>
  <si>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</si>
  <si>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</si>
  <si>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</si>
  <si>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</si>
  <si>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</si>
  <si>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</si>
  <si>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</si>
  <si>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</si>
  <si>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</si>
  <si>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</si>
  <si>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</si>
  <si>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</si>
  <si>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</si>
  <si>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</si>
  <si>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</si>
  <si>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</si>
  <si>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</si>
  <si>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</si>
  <si>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</si>
  <si>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</si>
  <si>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</si>
  <si>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</si>
  <si>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</si>
  <si>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</si>
  <si>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</si>
  <si>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</si>
  <si>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</si>
  <si>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</si>
  <si>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</si>
  <si>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</si>
  <si>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</si>
  <si>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</si>
  <si>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</si>
  <si>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</si>
  <si>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</si>
  <si>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</si>
  <si>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</si>
  <si>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</si>
  <si>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</si>
  <si>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</si>
  <si>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</si>
  <si>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</si>
  <si>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</si>
  <si>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</si>
  <si>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</si>
  <si>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</si>
  <si>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</si>
  <si>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</si>
  <si>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</si>
  <si>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</si>
  <si>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</si>
  <si>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</si>
  <si>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</si>
  <si>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</si>
  <si>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</si>
  <si>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</si>
  <si>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</si>
  <si>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</si>
  <si>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</si>
  <si>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</si>
  <si>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</si>
  <si>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</si>
  <si>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</si>
  <si>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</si>
  <si>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</si>
  <si>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</si>
  <si>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</si>
  <si>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</si>
  <si>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</si>
  <si>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</si>
  <si>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</si>
  <si>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</si>
  <si>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</si>
  <si>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</si>
  <si>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</si>
  <si>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</si>
  <si>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</si>
  <si>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</si>
  <si>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</si>
  <si>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</si>
  <si>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</si>
  <si>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</si>
  <si>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</si>
  <si>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</si>
  <si>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</si>
  <si>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</si>
  <si>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</si>
  <si>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</si>
  <si>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</si>
  <si>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</si>
  <si>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</si>
  <si>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</si>
  <si>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</si>
  <si>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</si>
  <si>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</si>
  <si>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</si>
  <si>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</si>
  <si>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</si>
  <si>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</si>
  <si>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</si>
  <si>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</si>
  <si>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</si>
  <si>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</si>
  <si>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</si>
  <si>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</si>
  <si>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</si>
  <si>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</si>
  <si>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</si>
  <si>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</si>
  <si>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</si>
  <si>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</si>
  <si>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</si>
  <si>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</si>
  <si>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</si>
  <si>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</si>
  <si>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</si>
  <si>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</si>
  <si>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</si>
  <si>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</si>
  <si>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</si>
  <si>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</si>
  <si>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</si>
  <si>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</si>
  <si>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</si>
  <si>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</si>
  <si>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</si>
  <si>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</si>
  <si>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</si>
  <si>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</si>
  <si>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</si>
  <si>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</si>
  <si>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</si>
  <si>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</si>
  <si>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</si>
  <si>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</si>
  <si>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</si>
  <si>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</si>
  <si>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</si>
  <si>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</si>
  <si>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</si>
  <si>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</si>
  <si>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</si>
  <si>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</si>
  <si>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</si>
  <si>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</si>
  <si>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</si>
  <si>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</si>
  <si>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</si>
  <si>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</si>
  <si>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</si>
  <si>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</si>
  <si>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</si>
  <si>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</si>
  <si>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</si>
  <si>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</si>
  <si>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</si>
  <si>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</si>
  <si>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</si>
  <si>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</si>
  <si>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</si>
  <si>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</si>
  <si>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</si>
  <si>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</si>
  <si>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</si>
  <si>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</si>
  <si>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</si>
  <si>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</si>
  <si>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</si>
  <si>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</si>
  <si>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</si>
  <si>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</si>
  <si>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</si>
  <si>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</si>
  <si>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</si>
  <si>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</si>
  <si>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</si>
  <si>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</si>
  <si>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</si>
  <si>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</si>
  <si>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</si>
  <si>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</si>
  <si>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</si>
  <si>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</si>
  <si>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</si>
  <si>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</si>
  <si>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</si>
  <si>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</si>
  <si>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</si>
  <si>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</si>
  <si>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</si>
  <si>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</si>
  <si>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</si>
  <si>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</si>
  <si>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</si>
  <si>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</si>
  <si>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</si>
  <si>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</si>
  <si>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</si>
  <si>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</si>
  <si>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</si>
  <si>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</si>
  <si>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</si>
  <si>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</si>
  <si>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</si>
  <si>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</si>
  <si>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</si>
  <si>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</si>
  <si>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</si>
  <si>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</si>
  <si>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</si>
  <si>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</si>
  <si>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</si>
  <si>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</si>
  <si>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</si>
  <si>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</si>
  <si>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</si>
  <si>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</si>
  <si>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</si>
  <si>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</si>
  <si>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</si>
  <si>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</si>
  <si>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</si>
  <si>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</si>
  <si>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</si>
  <si>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</si>
  <si>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</si>
  <si>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</si>
  <si>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</si>
  <si>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</si>
  <si>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</si>
  <si>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</si>
  <si>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</si>
  <si>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</si>
  <si>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</si>
  <si>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</si>
  <si>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</si>
  <si>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</si>
  <si>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</si>
  <si>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</si>
  <si>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</si>
  <si>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</si>
  <si>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</si>
  <si>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</si>
  <si>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</si>
  <si>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</si>
  <si>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</si>
  <si>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</si>
  <si>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</si>
  <si>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</si>
  <si>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</si>
  <si>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</si>
  <si>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</si>
  <si>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</si>
  <si>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</si>
  <si>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</si>
  <si>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</si>
  <si>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</si>
  <si>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</si>
  <si>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</si>
  <si>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</si>
  <si>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</si>
  <si>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</si>
  <si>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</si>
  <si>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</si>
  <si>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</si>
  <si>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</si>
  <si>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</si>
  <si>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</si>
  <si>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</si>
  <si>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</si>
  <si>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</si>
  <si>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</si>
  <si>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</si>
  <si>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</si>
  <si>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</si>
  <si>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</si>
  <si>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</si>
  <si>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</si>
  <si>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</si>
  <si>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</si>
  <si>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</si>
  <si>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</si>
  <si>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</si>
  <si>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</si>
  <si>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</si>
  <si>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</si>
  <si>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</si>
  <si>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</si>
  <si>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</si>
  <si>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</si>
  <si>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</si>
  <si>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</si>
  <si>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</si>
  <si>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</si>
  <si>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</si>
  <si>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</si>
  <si>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</si>
  <si>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</si>
  <si>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</si>
  <si>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</si>
  <si>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</si>
  <si>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</si>
  <si>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</si>
  <si>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</si>
  <si>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</si>
  <si>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</si>
  <si>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</si>
  <si>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</si>
  <si>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</si>
  <si>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</si>
  <si>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</si>
  <si>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</si>
  <si>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</si>
  <si>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</si>
  <si>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</si>
  <si>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</si>
  <si>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</si>
  <si>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</si>
  <si>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</si>
  <si>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</si>
  <si>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</si>
  <si>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</si>
  <si>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</si>
  <si>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</si>
  <si>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</si>
  <si>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</si>
  <si>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</si>
  <si>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</si>
  <si>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</si>
  <si>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</si>
  <si>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</si>
  <si>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</si>
  <si>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</si>
  <si>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</si>
  <si>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</si>
  <si>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</si>
  <si>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</si>
  <si>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</si>
  <si>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</si>
  <si>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</si>
  <si>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</si>
  <si>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</si>
  <si>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</si>
  <si>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</si>
  <si>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</si>
  <si>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</si>
  <si>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</si>
  <si>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</si>
  <si>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</si>
  <si>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</si>
  <si>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</si>
  <si>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</si>
  <si>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</si>
  <si>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</si>
  <si>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</si>
  <si>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</si>
  <si>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</si>
  <si>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</si>
  <si>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</si>
  <si>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</si>
  <si>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</si>
  <si>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</si>
  <si>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</si>
  <si>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</si>
  <si>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</si>
  <si>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</si>
  <si>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</si>
  <si>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</si>
  <si>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</si>
  <si>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</si>
  <si>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</si>
  <si>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</si>
  <si>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</si>
  <si>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</si>
  <si>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</si>
  <si>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</si>
  <si>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</si>
  <si>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</si>
  <si>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</si>
  <si>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</si>
  <si>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</si>
  <si>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</si>
  <si>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</si>
  <si>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</si>
  <si>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</si>
  <si>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</si>
  <si>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</si>
  <si>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</si>
  <si>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</si>
  <si>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</si>
  <si>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</si>
  <si>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</si>
  <si>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</si>
  <si>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</si>
  <si>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</si>
  <si>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</si>
  <si>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</si>
  <si>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</si>
  <si>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</si>
  <si>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</si>
  <si>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</si>
  <si>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</si>
  <si>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</si>
  <si>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</si>
  <si>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</si>
  <si>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</si>
  <si>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</si>
  <si>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</si>
  <si>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</si>
  <si>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</si>
  <si>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</si>
  <si>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</si>
  <si>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</si>
  <si>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</si>
  <si>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</si>
  <si>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</si>
  <si>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</si>
  <si>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</si>
  <si>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</si>
  <si>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</si>
  <si>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</si>
  <si>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</si>
  <si>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</si>
  <si>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</si>
  <si>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</si>
  <si>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</si>
  <si>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</si>
  <si>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</si>
  <si>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</si>
  <si>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</si>
  <si>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</si>
  <si>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</si>
  <si>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</si>
  <si>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</si>
  <si>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</si>
  <si>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</si>
  <si>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</si>
  <si>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</si>
  <si>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</si>
  <si>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</si>
  <si>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</si>
  <si>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</si>
  <si>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</si>
  <si>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</si>
  <si>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</si>
  <si>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</si>
  <si>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</si>
  <si>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</si>
  <si>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</si>
  <si>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</si>
  <si>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</si>
  <si>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</si>
  <si>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</si>
  <si>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</si>
  <si>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</si>
  <si>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</si>
  <si>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</si>
  <si>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</si>
  <si>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</si>
  <si>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</si>
  <si>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</si>
  <si>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</si>
  <si>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</si>
  <si>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</si>
  <si>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</si>
  <si>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</si>
  <si>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</si>
  <si>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</si>
  <si>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</si>
  <si>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</si>
  <si>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</si>
  <si>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</si>
  <si>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</si>
  <si>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</si>
  <si>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</si>
  <si>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</si>
  <si>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</si>
  <si>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</si>
  <si>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</si>
  <si>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</si>
  <si>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</si>
  <si>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</si>
  <si>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</si>
  <si>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</si>
  <si>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</si>
  <si>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</si>
  <si>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</si>
  <si>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</si>
  <si>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</si>
  <si>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</si>
  <si>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</si>
  <si>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</si>
  <si>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</si>
  <si>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</si>
  <si>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</si>
  <si>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</si>
  <si>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</si>
  <si>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</si>
  <si>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</si>
  <si>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</si>
  <si>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</si>
  <si>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</si>
  <si>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</si>
  <si>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</si>
  <si>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</si>
  <si>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</si>
  <si>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</si>
  <si>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</si>
  <si>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</si>
  <si>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</si>
  <si>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</si>
  <si>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</si>
  <si>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</si>
  <si>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</si>
  <si>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</si>
  <si>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</si>
  <si>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</si>
  <si>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</si>
  <si>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</si>
  <si>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</si>
  <si>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</si>
  <si>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</si>
  <si>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</si>
  <si>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</si>
  <si>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</si>
  <si>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</si>
  <si>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</si>
  <si>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</si>
  <si>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</si>
  <si>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</si>
  <si>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</si>
  <si>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</si>
  <si>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</si>
  <si>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</si>
  <si>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</si>
  <si>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</si>
  <si>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</si>
  <si>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</si>
  <si>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</si>
  <si>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</si>
  <si>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</si>
  <si>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</si>
  <si>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</si>
  <si>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</si>
  <si>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</si>
  <si>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</si>
  <si>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</si>
  <si>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</si>
  <si>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</si>
  <si>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</si>
  <si>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</si>
  <si>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</si>
  <si>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</si>
  <si>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</si>
  <si>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</si>
  <si>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</si>
  <si>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</si>
  <si>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</si>
  <si>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</si>
  <si>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</si>
  <si>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</si>
  <si>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</si>
  <si>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</si>
  <si>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</si>
  <si>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</si>
  <si>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</si>
  <si>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</si>
  <si>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</si>
  <si>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</si>
  <si>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</si>
  <si>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</si>
  <si>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</si>
  <si>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</si>
  <si>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</si>
  <si>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</si>
  <si>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</si>
  <si>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</si>
  <si>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</si>
  <si>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</si>
  <si>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</si>
  <si>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</si>
  <si>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</si>
  <si>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</si>
  <si>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</si>
  <si>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</si>
  <si>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</si>
  <si>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</si>
  <si>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</si>
  <si>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</si>
  <si>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</si>
  <si>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</si>
  <si>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</si>
  <si>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</si>
  <si>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</si>
  <si>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</si>
  <si>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</si>
  <si>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</si>
  <si>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</si>
  <si>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</si>
  <si>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</si>
  <si>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</si>
  <si>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</si>
  <si>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</si>
  <si>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</si>
  <si>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</si>
  <si>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</si>
  <si>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</si>
  <si>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</si>
  <si>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</si>
  <si>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</si>
  <si>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</si>
  <si>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</si>
  <si>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</si>
  <si>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</si>
  <si>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</si>
  <si>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</si>
  <si>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</si>
  <si>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</si>
  <si>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</si>
  <si>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</si>
  <si>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</si>
  <si>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</si>
  <si>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</si>
  <si>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</si>
  <si>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</si>
  <si>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</si>
  <si>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</si>
  <si>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</si>
  <si>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</si>
  <si>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</si>
  <si>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</si>
  <si>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</si>
  <si>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</si>
  <si>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</si>
  <si>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</si>
  <si>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</si>
  <si>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</si>
  <si>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</si>
  <si>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</si>
  <si>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</si>
  <si>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</si>
  <si>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</si>
  <si>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</si>
  <si>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</si>
  <si>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</si>
  <si>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</si>
  <si>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</si>
  <si>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</si>
  <si>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</si>
  <si>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</si>
  <si>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</si>
  <si>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</si>
  <si>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</si>
  <si>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</si>
  <si>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</si>
  <si>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</si>
  <si>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</si>
  <si>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</si>
  <si>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</si>
  <si>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</si>
  <si>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</si>
  <si>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</si>
  <si>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</si>
  <si>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</si>
  <si>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</si>
  <si>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</si>
  <si>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</si>
  <si>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</si>
  <si>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</si>
  <si>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</si>
  <si>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</si>
  <si>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</si>
  <si>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</si>
  <si>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</si>
  <si>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</si>
  <si>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</si>
  <si>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</si>
  <si>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</si>
  <si>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</si>
  <si>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</si>
  <si>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</si>
  <si>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</si>
  <si>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</si>
  <si>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</si>
  <si>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</si>
  <si>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</si>
  <si>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</si>
  <si>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</si>
  <si>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</si>
  <si>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</si>
  <si>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</si>
  <si>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</si>
  <si>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</si>
  <si>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</si>
  <si>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</si>
  <si>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</si>
  <si>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</si>
  <si>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</si>
  <si>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</si>
  <si>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</si>
  <si>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</si>
  <si>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</si>
  <si>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</si>
  <si>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</si>
  <si>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</si>
  <si>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</si>
  <si>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</si>
  <si>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</si>
  <si>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</si>
  <si>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</si>
  <si>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</si>
  <si>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</si>
  <si>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</si>
  <si>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</si>
  <si>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</si>
  <si>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</si>
  <si>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</si>
  <si>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</si>
  <si>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</si>
  <si>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</si>
  <si>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</si>
  <si>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</si>
  <si>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</si>
  <si>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</si>
  <si>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</si>
  <si>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</si>
  <si>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</si>
  <si>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</si>
  <si>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</si>
  <si>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</si>
  <si>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</si>
  <si>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</si>
  <si>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</si>
  <si>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</si>
  <si>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</si>
  <si>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</si>
  <si>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</si>
  <si>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</si>
  <si>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</si>
  <si>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</si>
  <si>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</si>
  <si>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</si>
  <si>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</si>
  <si>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</si>
  <si>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</si>
  <si>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</si>
  <si>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</si>
  <si>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</si>
  <si>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</si>
  <si>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</si>
  <si>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</si>
  <si>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</si>
  <si>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</si>
  <si>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</si>
  <si>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</si>
  <si>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</si>
  <si>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</si>
  <si>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</si>
  <si>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</si>
  <si>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</si>
  <si>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</si>
  <si>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</si>
  <si>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</si>
  <si>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</si>
  <si>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</si>
  <si>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</si>
  <si>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</si>
  <si>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</si>
  <si>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</si>
  <si>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</si>
  <si>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</si>
  <si>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</si>
  <si>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</si>
  <si>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</si>
  <si>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</si>
  <si>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</si>
  <si>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</si>
  <si>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</si>
  <si>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</si>
  <si>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</si>
  <si>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</si>
  <si>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</si>
  <si>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</si>
  <si>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</si>
  <si>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</si>
  <si>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</si>
  <si>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</si>
  <si>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</si>
  <si>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</si>
  <si>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</si>
  <si>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</si>
  <si>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</si>
  <si>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</si>
  <si>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</si>
  <si>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</si>
  <si>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</si>
  <si>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</si>
  <si>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</si>
  <si>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</si>
  <si>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</si>
  <si>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</si>
  <si>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</si>
  <si>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</si>
  <si>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</si>
  <si>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</si>
  <si>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</si>
  <si>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</si>
  <si>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</si>
  <si>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</si>
  <si>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</si>
  <si>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</si>
  <si>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</si>
  <si>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</si>
  <si>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</si>
  <si>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</si>
  <si>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</si>
  <si>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</si>
  <si>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</si>
  <si>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</si>
  <si>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</si>
  <si>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</si>
  <si>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</si>
  <si>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</si>
  <si>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</si>
  <si>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</si>
  <si>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</si>
  <si>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</si>
  <si>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</si>
  <si>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</si>
  <si>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</si>
  <si>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</si>
  <si>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</si>
  <si>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</si>
  <si>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</si>
  <si>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</si>
  <si>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</si>
  <si>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</si>
  <si>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</si>
  <si>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</si>
  <si>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</si>
  <si>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</si>
  <si>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</si>
  <si>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</si>
  <si>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</si>
  <si>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</si>
  <si>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</si>
  <si>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</si>
  <si>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</si>
  <si>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</si>
  <si>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</si>
  <si>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</si>
  <si>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</si>
  <si>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</si>
  <si>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</si>
  <si>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</si>
  <si>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</si>
  <si>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</si>
  <si>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</si>
  <si>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</si>
  <si>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</si>
  <si>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</si>
  <si>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</si>
  <si>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</si>
  <si>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</si>
  <si>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</si>
  <si>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</si>
  <si>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</si>
  <si>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</si>
  <si>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</si>
  <si>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</si>
  <si>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</si>
  <si>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</si>
  <si>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</si>
  <si>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</si>
  <si>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</si>
  <si>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</si>
  <si>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</si>
  <si>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</si>
  <si>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</si>
  <si>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</si>
  <si>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</si>
  <si>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</si>
  <si>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</si>
  <si>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</si>
  <si>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</si>
  <si>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</si>
  <si>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</si>
  <si>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</si>
  <si>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</si>
  <si>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</si>
  <si>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</si>
  <si>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</si>
  <si>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</si>
  <si>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</si>
  <si>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</si>
  <si>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</si>
  <si>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</si>
  <si>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</si>
  <si>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</si>
  <si>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</si>
  <si>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</si>
  <si>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</si>
  <si>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</si>
  <si>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</si>
  <si>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</si>
  <si>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</si>
  <si>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</si>
  <si>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</si>
  <si>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</si>
  <si>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</si>
  <si>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</si>
  <si>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</si>
  <si>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</si>
  <si>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</si>
  <si>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</si>
  <si>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</si>
  <si>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</si>
  <si>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</si>
  <si>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</si>
  <si>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</si>
  <si>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</si>
  <si>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</si>
  <si>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</si>
  <si>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</si>
  <si>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</si>
  <si>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</si>
  <si>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</si>
  <si>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</si>
  <si>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</si>
  <si>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</si>
  <si>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</si>
  <si>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</si>
  <si>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</si>
  <si>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</si>
  <si>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</si>
  <si>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</si>
  <si>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</si>
  <si>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</si>
  <si>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</si>
  <si>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</si>
  <si>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</si>
  <si>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</si>
  <si>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</si>
  <si>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</si>
  <si>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</si>
  <si>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</si>
  <si>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</si>
  <si>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</si>
  <si>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</si>
  <si>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</si>
  <si>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</si>
  <si>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</si>
  <si>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</si>
  <si>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</si>
  <si>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</si>
  <si>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</si>
  <si>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</si>
  <si>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</si>
  <si>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</si>
  <si>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</si>
  <si>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</si>
  <si>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</si>
  <si>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</si>
  <si>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</si>
  <si>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</si>
  <si>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</si>
  <si>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</si>
  <si>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</si>
  <si>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</si>
  <si>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</si>
  <si>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</si>
  <si>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</si>
  <si>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</si>
  <si>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</si>
  <si>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</si>
  <si>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</si>
  <si>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</si>
  <si>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</si>
  <si>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</si>
  <si>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</si>
  <si>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</si>
  <si>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</si>
  <si>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</si>
  <si>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</si>
  <si>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</si>
  <si>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</si>
  <si>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</si>
  <si>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</si>
  <si>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</si>
  <si>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</si>
  <si>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</si>
  <si>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</si>
  <si>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</si>
  <si>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</si>
  <si>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</si>
  <si>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</si>
  <si>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</si>
  <si>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</si>
  <si>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</si>
  <si>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</si>
  <si>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</si>
  <si>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</si>
  <si>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</si>
  <si>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</si>
  <si>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</si>
  <si>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</si>
  <si>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</si>
  <si>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</si>
  <si>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</si>
  <si>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</si>
  <si>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</si>
  <si>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</si>
  <si>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</si>
  <si>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</si>
  <si>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</si>
  <si>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</si>
  <si>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</si>
  <si>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</si>
  <si>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</si>
  <si>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</si>
  <si>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</si>
  <si>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</si>
  <si>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</si>
  <si>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</si>
  <si>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</si>
  <si>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</si>
  <si>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</si>
  <si>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</si>
  <si>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</si>
  <si>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</si>
  <si>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</si>
  <si>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</si>
  <si>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</si>
  <si>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</si>
  <si>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</si>
  <si>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</si>
  <si>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</si>
  <si>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</si>
  <si>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</si>
  <si>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</si>
  <si>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</si>
  <si>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</si>
  <si>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</si>
  <si>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</si>
  <si>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</si>
  <si>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</si>
  <si>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</si>
  <si>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</si>
  <si>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</si>
  <si>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</si>
  <si>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</si>
  <si>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</si>
  <si>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</si>
  <si>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</si>
  <si>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</si>
  <si>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</si>
  <si>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</si>
  <si>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</si>
  <si>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</si>
  <si>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</si>
  <si>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</si>
  <si>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</si>
  <si>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</si>
  <si>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</si>
  <si>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</si>
  <si>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</si>
  <si>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</si>
  <si>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</si>
  <si>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</si>
  <si>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</si>
  <si>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</si>
  <si>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</si>
  <si>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</si>
  <si>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</si>
  <si>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</si>
  <si>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</si>
  <si>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</si>
  <si>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</si>
  <si>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</si>
  <si>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</si>
  <si>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</si>
  <si>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</si>
  <si>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</si>
  <si>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</si>
  <si>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</si>
  <si>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</si>
  <si>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</si>
  <si>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</si>
  <si>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</si>
  <si>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</si>
  <si>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</si>
  <si>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</si>
  <si>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</si>
  <si>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</si>
  <si>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</si>
  <si>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</si>
  <si>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</si>
  <si>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</si>
  <si>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</si>
  <si>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</si>
  <si>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</si>
  <si>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</si>
  <si>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</si>
  <si>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</si>
  <si>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</si>
  <si>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</si>
  <si>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</si>
  <si>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</si>
  <si>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</si>
  <si>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</si>
  <si>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</si>
  <si>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</si>
  <si>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</si>
  <si>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</si>
  <si>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</si>
  <si>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</si>
  <si>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</si>
  <si>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</si>
  <si>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</si>
  <si>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</si>
  <si>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</si>
  <si>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</si>
  <si>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</si>
  <si>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</si>
  <si>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</si>
  <si>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</si>
  <si>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</si>
  <si>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</si>
  <si>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</si>
  <si>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</si>
  <si>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</si>
  <si>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</si>
  <si>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</si>
  <si>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</si>
  <si>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</si>
  <si>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</si>
  <si>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</si>
  <si>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</si>
  <si>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</si>
  <si>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</si>
  <si>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</si>
  <si>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</si>
  <si>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</si>
  <si>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</si>
  <si>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</si>
  <si>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</si>
  <si>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</si>
  <si>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</si>
  <si>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</si>
  <si>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</si>
  <si>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</si>
  <si>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</si>
  <si>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</si>
  <si>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</si>
  <si>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</si>
  <si>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</si>
  <si>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</si>
  <si>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</si>
  <si>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</si>
  <si>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</si>
  <si>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</si>
  <si>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</si>
  <si>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</si>
  <si>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</si>
  <si>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</si>
  <si>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</si>
  <si>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</si>
  <si>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</si>
  <si>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</si>
  <si>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</si>
  <si>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</si>
  <si>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</si>
  <si>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</si>
  <si>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</si>
  <si>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</si>
  <si>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</si>
  <si>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</si>
  <si>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</si>
  <si>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</si>
  <si>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</si>
  <si>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</si>
  <si>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</si>
  <si>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</si>
  <si>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</si>
  <si>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</si>
  <si>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</si>
  <si>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</si>
  <si>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</si>
  <si>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</si>
  <si>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</si>
  <si>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</si>
  <si>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</si>
  <si>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</si>
  <si>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</si>
  <si>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</si>
  <si>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</si>
  <si>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</si>
  <si>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</si>
  <si>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</si>
  <si>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</si>
  <si>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</si>
  <si>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</si>
  <si>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</si>
  <si>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</si>
  <si>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</si>
  <si>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</si>
  <si>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</si>
  <si>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</si>
  <si>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</si>
  <si>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</si>
  <si>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</si>
  <si>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</si>
  <si>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</si>
  <si>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</si>
  <si>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</si>
  <si>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</si>
  <si>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</si>
  <si>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</si>
  <si>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</si>
  <si>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</si>
  <si>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</si>
  <si>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</si>
  <si>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</si>
  <si>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</si>
  <si>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</si>
  <si>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</si>
  <si>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</si>
  <si>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</si>
  <si>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</si>
  <si>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</si>
  <si>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</si>
  <si>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</si>
  <si>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</si>
  <si>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</si>
  <si>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</si>
  <si>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</si>
  <si>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</si>
  <si>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</si>
  <si>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</si>
  <si>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</si>
  <si>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</si>
  <si>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</si>
  <si>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</si>
  <si>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</si>
  <si>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</si>
  <si>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</si>
  <si>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</si>
  <si>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</si>
  <si>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</si>
  <si>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</si>
  <si>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</si>
  <si>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</si>
  <si>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</si>
  <si>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</si>
  <si>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</si>
  <si>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</si>
  <si>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</si>
  <si>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</si>
  <si>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</si>
  <si>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</si>
  <si>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</si>
  <si>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</si>
  <si>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</si>
  <si>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</si>
  <si>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</si>
  <si>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</si>
  <si>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</si>
  <si>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</si>
  <si>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</si>
  <si>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</si>
  <si>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</si>
  <si>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</si>
  <si>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</si>
  <si>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</si>
  <si>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</si>
  <si>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</si>
  <si>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</si>
  <si>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</si>
  <si>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</si>
  <si>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</si>
  <si>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</si>
  <si>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</si>
  <si>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</si>
  <si>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</si>
  <si>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</si>
  <si>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</si>
  <si>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</si>
  <si>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</si>
  <si>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</si>
  <si>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</si>
  <si>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</si>
  <si>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</si>
  <si>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</si>
  <si>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</si>
  <si>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</si>
  <si>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</si>
  <si>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</si>
  <si>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</si>
  <si>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</si>
  <si>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</si>
  <si>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</si>
  <si>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</si>
  <si>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</si>
  <si>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</si>
  <si>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</si>
  <si>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</si>
  <si>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</si>
  <si>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</si>
  <si>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</si>
  <si>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</si>
  <si>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</si>
  <si>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</si>
  <si>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</si>
  <si>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</si>
  <si>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</si>
  <si>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</si>
  <si>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</si>
  <si>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</si>
  <si>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</si>
  <si>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</si>
  <si>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</si>
  <si>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</si>
  <si>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</si>
  <si>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</si>
  <si>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</si>
  <si>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</si>
  <si>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</si>
  <si>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</si>
  <si>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</si>
  <si>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</si>
  <si>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</si>
  <si>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</si>
  <si>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</si>
  <si>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</si>
  <si>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</si>
  <si>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</si>
  <si>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</si>
  <si>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</si>
  <si>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</si>
  <si>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</si>
  <si>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</si>
  <si>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</si>
  <si>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</si>
  <si>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</si>
  <si>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</si>
  <si>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</si>
  <si>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</si>
  <si>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</si>
  <si>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</si>
  <si>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</si>
  <si>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</si>
  <si>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</si>
  <si>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</si>
  <si>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</si>
  <si>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</si>
  <si>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</si>
  <si>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</si>
  <si>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</si>
  <si>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</si>
  <si>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</si>
  <si>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</si>
  <si>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</si>
  <si>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</si>
  <si>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</si>
  <si>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</si>
  <si>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</si>
  <si>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</si>
  <si>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</si>
  <si>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</si>
  <si>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</si>
  <si>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</si>
  <si>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</si>
  <si>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</si>
  <si>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</si>
  <si>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</si>
  <si>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</si>
  <si>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</si>
  <si>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</si>
  <si>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</si>
  <si>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</si>
  <si>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</si>
  <si>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</si>
  <si>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</si>
  <si>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</si>
  <si>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</si>
  <si>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</si>
  <si>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</si>
  <si>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</si>
  <si>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</si>
  <si>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</si>
  <si>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</si>
  <si>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</si>
  <si>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</si>
  <si>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</si>
  <si>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</si>
  <si>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</si>
  <si>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</si>
  <si>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</si>
  <si>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</si>
  <si>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</si>
  <si>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</si>
  <si>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</si>
  <si>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</si>
  <si>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</si>
  <si>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</si>
  <si>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</si>
  <si>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</si>
  <si>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</si>
  <si>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</si>
  <si>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</si>
  <si>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</si>
  <si>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</si>
  <si>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</si>
  <si>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</si>
  <si>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</si>
  <si>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</si>
  <si>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</si>
  <si>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</si>
  <si>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</si>
  <si>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</si>
  <si>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</si>
  <si>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</si>
  <si>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</si>
  <si>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</si>
  <si>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</si>
  <si>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</si>
  <si>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</si>
  <si>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</si>
  <si>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</si>
  <si>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</si>
  <si>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</si>
  <si>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</si>
  <si>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</si>
  <si>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</si>
  <si>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</si>
  <si>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</si>
  <si>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</si>
  <si>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</si>
  <si>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</si>
  <si>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</si>
  <si>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</si>
  <si>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</si>
  <si>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</si>
  <si>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</si>
  <si>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</si>
  <si>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</si>
  <si>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</si>
  <si>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</si>
  <si>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</si>
  <si>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</si>
  <si>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</si>
  <si>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</si>
  <si>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</si>
  <si>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</si>
  <si>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</si>
  <si>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</si>
  <si>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</si>
  <si>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</si>
  <si>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</si>
  <si>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</si>
  <si>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</si>
  <si>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</si>
  <si>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</si>
  <si>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</si>
  <si>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</si>
  <si>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</si>
  <si>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</si>
  <si>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</si>
  <si>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</si>
  <si>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</si>
  <si>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</si>
  <si>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</si>
  <si>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</si>
  <si>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</si>
  <si>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</si>
  <si>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</si>
  <si>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</si>
  <si>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</si>
  <si>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</si>
  <si>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</si>
  <si>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</si>
  <si>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</si>
  <si>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</si>
  <si>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</si>
  <si>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</si>
  <si>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</si>
  <si>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</si>
  <si>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</si>
  <si>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</si>
  <si>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</si>
  <si>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</si>
  <si>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</si>
  <si>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</si>
  <si>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</si>
  <si>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</si>
  <si>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</si>
  <si>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</si>
  <si>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</si>
  <si>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</si>
  <si>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</si>
  <si>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</si>
  <si>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</si>
  <si>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</si>
  <si>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</si>
  <si>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</si>
  <si>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</si>
  <si>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</si>
  <si>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</si>
  <si>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</si>
  <si>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</si>
  <si>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</si>
  <si>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</si>
  <si>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</si>
  <si>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</si>
  <si>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</si>
  <si>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</si>
  <si>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</si>
  <si>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</si>
  <si>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</si>
  <si>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</si>
  <si>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</si>
  <si>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</si>
  <si>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</si>
  <si>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</si>
  <si>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</si>
  <si>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</si>
  <si>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</si>
  <si>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</si>
  <si>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</si>
  <si>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</si>
  <si>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</si>
  <si>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</si>
  <si>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</si>
  <si>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</si>
  <si>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</si>
  <si>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</si>
  <si>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</si>
  <si>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</si>
  <si>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</si>
  <si>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</si>
  <si>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</si>
  <si>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</si>
  <si>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</si>
  <si>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</si>
  <si>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</si>
  <si>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</si>
  <si>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</si>
  <si>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</si>
  <si>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</si>
  <si>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</si>
  <si>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</si>
  <si>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</si>
  <si>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</si>
  <si>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</si>
  <si>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</si>
  <si>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</si>
  <si>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</si>
  <si>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</si>
  <si>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</si>
  <si>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</si>
  <si>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</si>
  <si>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</si>
  <si>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</si>
  <si>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</si>
  <si>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</si>
  <si>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</si>
  <si>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</si>
  <si>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</si>
  <si>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</si>
  <si>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</si>
  <si>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</si>
  <si>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</si>
  <si>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</si>
  <si>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</si>
  <si>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</si>
  <si>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</si>
  <si>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</si>
  <si>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</si>
  <si>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</si>
  <si>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</si>
  <si>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</si>
  <si>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</si>
  <si>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</si>
  <si>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</si>
  <si>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</si>
  <si>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</si>
  <si>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</si>
  <si>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</si>
  <si>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</si>
  <si>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</si>
  <si>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</si>
  <si>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</si>
  <si>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</si>
  <si>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</si>
  <si>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</si>
  <si>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</si>
  <si>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</si>
  <si>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</si>
  <si>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</si>
  <si>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</si>
  <si>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</si>
  <si>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</si>
  <si>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</si>
  <si>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</si>
  <si>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</si>
  <si>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</si>
  <si>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</si>
  <si>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</si>
  <si>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</si>
  <si>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</si>
  <si>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</si>
  <si>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</si>
  <si>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</si>
  <si>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</si>
  <si>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</si>
  <si>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</si>
  <si>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</si>
  <si>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</si>
  <si>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</si>
  <si>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</si>
  <si>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</si>
  <si>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</si>
  <si>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</si>
  <si>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</si>
  <si>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</si>
  <si>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</si>
  <si>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</si>
  <si>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</si>
  <si>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</si>
  <si>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</si>
  <si>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</si>
  <si>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</si>
  <si>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</si>
  <si>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</si>
  <si>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</si>
  <si>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</si>
  <si>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</si>
  <si>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</si>
  <si>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</si>
  <si>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</si>
  <si>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</si>
  <si>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</si>
  <si>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</si>
  <si>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</si>
  <si>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</si>
  <si>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</si>
  <si>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</si>
  <si>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</si>
  <si>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</si>
  <si>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</si>
  <si>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</si>
  <si>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</si>
  <si>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</si>
  <si>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</si>
  <si>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</si>
  <si>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</si>
  <si>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</si>
  <si>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</si>
  <si>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</si>
  <si>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</si>
  <si>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</si>
  <si>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</si>
  <si>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</si>
  <si>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</si>
  <si>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</si>
  <si>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</si>
  <si>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</si>
  <si>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</si>
  <si>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</si>
  <si>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</si>
  <si>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</si>
  <si>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</si>
  <si>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</si>
  <si>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</si>
  <si>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</si>
  <si>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</si>
  <si>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</si>
  <si>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</si>
  <si>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</si>
  <si>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</si>
  <si>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</si>
  <si>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</si>
  <si>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</si>
  <si>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</si>
  <si>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</si>
  <si>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</si>
  <si>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</si>
  <si>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</si>
  <si>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</si>
  <si>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</si>
  <si>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</si>
  <si>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</si>
  <si>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</si>
  <si>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</si>
  <si>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</si>
  <si>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</si>
  <si>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</si>
  <si>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</si>
  <si>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</si>
  <si>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</si>
  <si>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</si>
  <si>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</si>
  <si>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</si>
  <si>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</si>
  <si>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</si>
  <si>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</si>
  <si>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</si>
  <si>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</si>
  <si>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</si>
  <si>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</si>
  <si>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</si>
  <si>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</si>
  <si>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</si>
  <si>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</si>
  <si>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</si>
  <si>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</si>
  <si>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</si>
  <si>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</si>
  <si>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</si>
  <si>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</si>
  <si>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</si>
  <si>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</si>
  <si>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</si>
  <si>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</si>
  <si>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</si>
  <si>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</si>
  <si>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</si>
  <si>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</si>
  <si>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</si>
  <si>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</si>
  <si>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</si>
  <si>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</si>
  <si>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</si>
  <si>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</si>
  <si>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</si>
  <si>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</si>
  <si>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</si>
  <si>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</si>
  <si>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</si>
  <si>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</si>
  <si>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</si>
  <si>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</si>
  <si>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</si>
  <si>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</si>
  <si>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</si>
  <si>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</si>
  <si>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</si>
  <si>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</si>
  <si>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</si>
  <si>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</si>
  <si>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</si>
  <si>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</si>
  <si>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</si>
  <si>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</si>
  <si>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</si>
  <si>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</si>
  <si>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</si>
  <si>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</si>
  <si>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</si>
  <si>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</si>
  <si>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</si>
  <si>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</si>
  <si>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</si>
  <si>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</si>
  <si>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</si>
  <si>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</si>
  <si>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</si>
  <si>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</si>
  <si>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</si>
  <si>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</si>
  <si>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</si>
  <si>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</si>
  <si>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</si>
  <si>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</si>
  <si>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</si>
  <si>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</si>
  <si>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</si>
  <si>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</si>
  <si>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</si>
  <si>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</si>
  <si>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</si>
  <si>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</si>
  <si>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</si>
  <si>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</si>
  <si>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</si>
  <si>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</si>
  <si>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</si>
  <si>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</si>
  <si>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</si>
  <si>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</si>
  <si>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</si>
  <si>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</si>
  <si>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</si>
  <si>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</si>
  <si>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</si>
  <si>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</si>
  <si>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</si>
  <si>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</si>
  <si>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</si>
  <si>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</si>
  <si>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</si>
  <si>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</si>
  <si>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</si>
  <si>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</si>
  <si>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</si>
  <si>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</si>
  <si>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</si>
  <si>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</si>
  <si>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</si>
  <si>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</si>
  <si>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</si>
  <si>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</si>
  <si>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</si>
  <si>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</si>
  <si>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</si>
  <si>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</si>
  <si>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</si>
  <si>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</si>
  <si>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</si>
  <si>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</si>
  <si>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</si>
  <si>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</si>
  <si>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</si>
  <si>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</si>
  <si>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</si>
  <si>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</si>
  <si>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</si>
  <si>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</si>
  <si>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</si>
  <si>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</si>
  <si>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</si>
  <si>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</si>
  <si>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</si>
  <si>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</si>
  <si>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</si>
  <si>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</si>
  <si>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</si>
  <si>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</si>
  <si>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</si>
  <si>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</si>
  <si>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</si>
  <si>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</si>
  <si>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</si>
  <si>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</si>
  <si>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</si>
  <si>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</si>
  <si>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</si>
  <si>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</si>
  <si>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</si>
  <si>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</si>
  <si>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</si>
  <si>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</si>
  <si>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</si>
  <si>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</si>
  <si>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</si>
  <si>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</si>
  <si>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</si>
  <si>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</si>
  <si>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</si>
  <si>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</si>
  <si>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</si>
  <si>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</si>
  <si>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</si>
  <si>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</si>
  <si>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</si>
  <si>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</si>
  <si>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</si>
  <si>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</si>
  <si>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</si>
  <si>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</si>
  <si>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</si>
  <si>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</si>
  <si>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</si>
  <si>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</si>
  <si>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</si>
  <si>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</si>
  <si>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</si>
  <si>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</si>
  <si>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</si>
  <si>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</si>
  <si>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</si>
  <si>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</si>
  <si>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</si>
  <si>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</si>
  <si>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</si>
  <si>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</si>
  <si>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</si>
  <si>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</si>
  <si>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</si>
  <si>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</si>
  <si>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</si>
  <si>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</si>
  <si>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</si>
  <si>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</si>
  <si>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</si>
  <si>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</si>
  <si>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</si>
  <si>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</si>
  <si>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</si>
  <si>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</si>
  <si>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</si>
  <si>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</si>
  <si>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</si>
  <si>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</si>
  <si>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</si>
  <si>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</si>
  <si>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</si>
  <si>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</si>
  <si>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</si>
  <si>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</si>
  <si>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</si>
  <si>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</si>
  <si>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</si>
  <si>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</si>
  <si>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</si>
  <si>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</si>
  <si>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</si>
  <si>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</si>
  <si>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</si>
  <si>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</si>
  <si>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</si>
  <si>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</si>
  <si>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</si>
  <si>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</si>
  <si>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</si>
  <si>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</si>
  <si>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</si>
  <si>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</si>
  <si>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</si>
  <si>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</si>
  <si>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</si>
  <si>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</si>
  <si>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</si>
  <si>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</si>
  <si>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</si>
  <si>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</si>
  <si>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</si>
  <si>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</si>
  <si>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</si>
  <si>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</si>
  <si>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</si>
  <si>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</si>
  <si>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</si>
  <si>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</si>
  <si>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</si>
  <si>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</si>
  <si>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</si>
  <si>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</si>
  <si>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</si>
  <si>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</si>
  <si>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</si>
  <si>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</si>
  <si>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</si>
  <si>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</si>
  <si>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</si>
  <si>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</si>
  <si>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</si>
  <si>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</si>
  <si>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</si>
  <si>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</si>
  <si>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</si>
  <si>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</si>
  <si>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</si>
  <si>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</si>
  <si>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</si>
  <si>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</si>
  <si>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</si>
  <si>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</si>
  <si>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</si>
  <si>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</si>
  <si>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</si>
  <si>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</si>
  <si>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</si>
  <si>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</si>
  <si>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</si>
  <si>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</si>
  <si>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</si>
  <si>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</si>
  <si>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</si>
  <si>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</si>
  <si>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</si>
  <si>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</si>
  <si>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</si>
  <si>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</si>
  <si>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</si>
  <si>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</si>
  <si>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</si>
  <si>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</si>
  <si>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</si>
  <si>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</si>
  <si>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</si>
  <si>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</si>
  <si>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</si>
  <si>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</si>
  <si>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</si>
  <si>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</si>
  <si>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</si>
  <si>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</si>
  <si>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</si>
  <si>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</si>
  <si>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</si>
  <si>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</si>
  <si>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</si>
  <si>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</si>
  <si>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</si>
  <si>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</si>
  <si>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</si>
  <si>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</si>
  <si>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</si>
  <si>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</si>
  <si>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</si>
  <si>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</si>
  <si>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</si>
  <si>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</si>
  <si>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</si>
  <si>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</si>
  <si>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</si>
  <si>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</si>
  <si>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</si>
  <si>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</si>
  <si>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</si>
  <si>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</si>
  <si>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</si>
  <si>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</si>
  <si>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</si>
  <si>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</si>
  <si>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</si>
  <si>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</si>
  <si>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</si>
  <si>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</si>
  <si>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</si>
  <si>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</si>
  <si>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</si>
  <si>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</si>
  <si>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</si>
  <si>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</si>
  <si>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</si>
  <si>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</si>
  <si>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</si>
  <si>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</si>
  <si>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</si>
  <si>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</si>
  <si>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</si>
  <si>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</si>
  <si>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</si>
  <si>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</si>
  <si>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</si>
  <si>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</si>
  <si>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</si>
  <si>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</si>
  <si>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</si>
  <si>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</si>
  <si>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</si>
  <si>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</si>
  <si>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</si>
  <si>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</si>
  <si>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</si>
  <si>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</si>
  <si>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</si>
  <si>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</si>
  <si>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</si>
  <si>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</si>
  <si>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</si>
  <si>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</si>
  <si>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</si>
  <si>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</si>
  <si>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</si>
  <si>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</si>
  <si>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</si>
  <si>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</si>
  <si>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</si>
  <si>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</si>
  <si>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</si>
  <si>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</si>
  <si>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</si>
  <si>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</si>
  <si>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</si>
  <si>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</si>
  <si>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</si>
  <si>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</si>
  <si>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</si>
  <si>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</si>
  <si>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</si>
  <si>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</si>
  <si>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</si>
  <si>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</si>
  <si>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</si>
  <si>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</si>
  <si>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</si>
  <si>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</si>
  <si>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</si>
  <si>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</si>
  <si>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</si>
  <si>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</si>
  <si>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</si>
  <si>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</si>
  <si>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</si>
  <si>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</si>
  <si>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</si>
  <si>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</si>
  <si>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</si>
  <si>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</si>
  <si>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</si>
  <si>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</si>
  <si>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</si>
  <si>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</si>
  <si>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</si>
  <si>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</si>
  <si>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</si>
  <si>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</si>
  <si>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</si>
  <si>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</si>
  <si>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</si>
  <si>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</si>
  <si>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</si>
  <si>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</si>
  <si>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</si>
  <si>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</si>
  <si>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</si>
  <si>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</si>
  <si>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</si>
  <si>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</si>
  <si>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</si>
  <si>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</si>
  <si>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</si>
  <si>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</si>
  <si>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</si>
  <si>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</si>
  <si>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</si>
  <si>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</si>
  <si>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</si>
  <si>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</si>
  <si>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</si>
  <si>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</si>
  <si>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</si>
  <si>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</si>
  <si>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</si>
  <si>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</si>
  <si>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</si>
  <si>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</si>
  <si>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</si>
  <si>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</si>
  <si>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</si>
  <si>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</si>
  <si>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</si>
  <si>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</si>
  <si>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</si>
  <si>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</si>
  <si>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</si>
  <si>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</si>
  <si>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</si>
  <si>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</si>
  <si>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</si>
  <si>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</si>
  <si>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</si>
  <si>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</si>
  <si>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</si>
  <si>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</si>
  <si>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</si>
  <si>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</si>
  <si>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</si>
  <si>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</si>
  <si>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</si>
  <si>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</si>
  <si>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</si>
  <si>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</si>
  <si>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</si>
  <si>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</si>
  <si>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</si>
  <si>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</si>
  <si>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</si>
  <si>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</si>
  <si>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</si>
  <si>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</si>
  <si>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</si>
  <si>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</si>
  <si>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</si>
  <si>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</si>
  <si>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</si>
  <si>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</si>
  <si>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</si>
  <si>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</si>
  <si>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</si>
  <si>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</si>
  <si>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</si>
  <si>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</si>
  <si>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</si>
  <si>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</si>
  <si>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</si>
  <si>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</si>
  <si>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</si>
  <si>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</si>
  <si>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</si>
  <si>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</si>
  <si>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</si>
  <si>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</si>
  <si>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</si>
  <si>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</si>
  <si>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</si>
  <si>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</si>
  <si>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</si>
  <si>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</si>
  <si>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</si>
  <si>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</si>
  <si>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</si>
  <si>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</si>
  <si>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</si>
  <si>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</si>
  <si>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</si>
  <si>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</si>
  <si>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</si>
  <si>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</si>
  <si>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</si>
  <si>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</si>
  <si>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</si>
  <si>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</si>
  <si>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</si>
  <si>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</si>
  <si>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</si>
  <si>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</si>
  <si>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</si>
  <si>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</si>
  <si>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</si>
  <si>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</si>
  <si>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</si>
  <si>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</si>
  <si>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</si>
  <si>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</si>
  <si>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</si>
  <si>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</si>
  <si>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</si>
  <si>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</si>
  <si>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</si>
  <si>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</si>
  <si>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</si>
  <si>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</si>
  <si>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</si>
  <si>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</si>
  <si>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</si>
  <si>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</si>
  <si>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</si>
  <si>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</si>
  <si>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</si>
  <si>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</si>
  <si>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</si>
  <si>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</si>
  <si>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</si>
  <si>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</si>
  <si>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</si>
  <si>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</si>
  <si>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</si>
  <si>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</si>
  <si>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</si>
  <si>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</si>
  <si>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</si>
  <si>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</si>
  <si>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</si>
  <si>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</si>
  <si>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</si>
  <si>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</si>
  <si>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</si>
  <si>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</si>
  <si>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</si>
  <si>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</si>
  <si>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</si>
  <si>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</si>
  <si>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</si>
  <si>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</si>
  <si>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</si>
  <si>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</si>
  <si>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</si>
  <si>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</si>
  <si>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</si>
  <si>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</si>
  <si>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</si>
  <si>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</si>
  <si>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</si>
  <si>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</si>
  <si>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</si>
  <si>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</si>
  <si>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</si>
  <si>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</si>
  <si>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</si>
  <si>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</si>
  <si>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</si>
  <si>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</si>
  <si>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</si>
  <si>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</si>
  <si>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</si>
  <si>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</si>
  <si>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</si>
  <si>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</si>
  <si>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</si>
  <si>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</si>
  <si>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</si>
  <si>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</si>
  <si>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</si>
  <si>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</si>
  <si>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</si>
  <si>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</si>
  <si>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</si>
  <si>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</si>
  <si>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</si>
  <si>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</si>
  <si>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</si>
  <si>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</si>
  <si>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</si>
  <si>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</si>
  <si>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</si>
  <si>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</si>
  <si>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</si>
  <si>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</si>
  <si>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</si>
  <si>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</si>
  <si>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</si>
  <si>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</si>
  <si>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</si>
  <si>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</si>
  <si>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</si>
  <si>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</si>
  <si>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</si>
  <si>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</si>
  <si>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</si>
  <si>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</si>
  <si>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</si>
  <si>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</si>
  <si>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</si>
  <si>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</si>
  <si>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</si>
  <si>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</si>
  <si>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</si>
  <si>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</si>
  <si>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</si>
  <si>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</si>
  <si>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</si>
  <si>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</si>
  <si>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</si>
  <si>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</si>
  <si>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</si>
  <si>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</si>
  <si>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</si>
  <si>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</si>
  <si>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</si>
  <si>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</si>
  <si>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</si>
  <si>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</si>
  <si>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</si>
  <si>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</si>
  <si>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</si>
  <si>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</si>
  <si>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</si>
  <si>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</si>
  <si>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</si>
  <si>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</si>
  <si>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</si>
  <si>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</si>
  <si>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</si>
  <si>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</si>
  <si>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</si>
  <si>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</si>
  <si>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</si>
  <si>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</si>
  <si>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</si>
  <si>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</si>
  <si>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</si>
  <si>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</si>
  <si>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</si>
  <si>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</si>
  <si>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</si>
  <si>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</si>
  <si>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</si>
  <si>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</si>
  <si>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</si>
  <si>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</si>
  <si>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</si>
  <si>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</si>
  <si>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</si>
  <si>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</si>
  <si>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</si>
  <si>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</si>
  <si>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</si>
  <si>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</si>
  <si>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</si>
  <si>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</si>
  <si>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</si>
  <si>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</si>
  <si>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</si>
  <si>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</si>
  <si>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</si>
  <si>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</si>
  <si>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</si>
  <si>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</si>
  <si>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</si>
  <si>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</si>
  <si>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</si>
  <si>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</si>
  <si>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</si>
  <si>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</si>
  <si>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</si>
  <si>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</si>
  <si>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</si>
  <si>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</si>
  <si>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</si>
  <si>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</si>
  <si>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</si>
  <si>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</si>
  <si>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</si>
  <si>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</si>
  <si>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</si>
  <si>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</si>
  <si>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</si>
  <si>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</si>
  <si>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</si>
  <si>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</si>
  <si>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</si>
  <si>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</si>
  <si>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</si>
  <si>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</si>
  <si>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</si>
  <si>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</si>
  <si>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</si>
  <si>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</si>
  <si>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</si>
  <si>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</si>
  <si>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</si>
  <si>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</si>
  <si>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</si>
  <si>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</si>
  <si>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</si>
  <si>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</si>
  <si>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</si>
  <si>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</si>
  <si>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</si>
  <si>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</si>
  <si>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</si>
  <si>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</si>
  <si>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</si>
  <si>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</si>
  <si>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</si>
  <si>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</si>
  <si>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</si>
  <si>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</si>
  <si>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</si>
  <si>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</si>
  <si>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</si>
  <si>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</si>
  <si>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</si>
  <si>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</si>
  <si>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</si>
  <si>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</si>
  <si>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</si>
  <si>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</si>
  <si>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</si>
  <si>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</si>
  <si>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</si>
  <si>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</si>
  <si>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</si>
  <si>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</si>
  <si>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</si>
  <si>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</si>
  <si>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</si>
  <si>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</si>
  <si>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</si>
  <si>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</si>
  <si>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</si>
  <si>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</si>
  <si>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</si>
  <si>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</si>
  <si>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</si>
  <si>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</si>
  <si>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</si>
  <si>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</si>
  <si>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</si>
  <si>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</si>
  <si>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</si>
  <si>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</si>
  <si>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</si>
  <si>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</si>
  <si>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</si>
  <si>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</si>
  <si>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</si>
  <si>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</si>
  <si>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</si>
  <si>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</si>
  <si>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</si>
  <si>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</si>
  <si>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</si>
  <si>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</si>
  <si>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</si>
  <si>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</si>
  <si>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</si>
  <si>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</si>
  <si>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</si>
  <si>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</si>
  <si>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</si>
  <si>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</si>
  <si>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</si>
  <si>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</si>
  <si>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</si>
  <si>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</si>
  <si>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</si>
  <si>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</si>
  <si>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</si>
  <si>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</si>
  <si>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</si>
  <si>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</si>
  <si>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</si>
  <si>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</si>
  <si>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</si>
  <si>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</si>
  <si>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</si>
  <si>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</si>
  <si>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</si>
  <si>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</si>
  <si>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</si>
  <si>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</si>
  <si>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</si>
  <si>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</si>
  <si>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</si>
  <si>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</si>
  <si>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</si>
  <si>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</si>
  <si>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</si>
  <si>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</si>
  <si>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</si>
  <si>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</si>
  <si>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</si>
  <si>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</si>
  <si>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</si>
  <si>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</si>
  <si>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</si>
  <si>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</si>
  <si>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</si>
  <si>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</si>
  <si>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</si>
  <si>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</si>
  <si>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</si>
  <si>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</si>
  <si>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</si>
  <si>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</si>
  <si>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</si>
  <si>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</si>
  <si>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</si>
  <si>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</si>
  <si>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</si>
  <si>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</si>
  <si>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</si>
  <si>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</si>
  <si>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</si>
  <si>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</si>
  <si>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</si>
  <si>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</si>
  <si>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</si>
  <si>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</si>
  <si>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</si>
  <si>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</si>
  <si>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</si>
  <si>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</si>
  <si>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</si>
  <si>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</si>
  <si>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</si>
  <si>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</si>
  <si>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</si>
  <si>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</si>
  <si>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</si>
  <si>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</si>
  <si>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</si>
  <si>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</si>
  <si>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</si>
  <si>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</si>
  <si>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</si>
  <si>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</si>
  <si>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</si>
  <si>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</si>
  <si>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</si>
  <si>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</si>
  <si>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</si>
  <si>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</si>
  <si>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</si>
  <si>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</si>
  <si>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</si>
  <si>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</si>
  <si>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</si>
  <si>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</si>
  <si>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</si>
  <si>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</si>
  <si>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</si>
  <si>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</si>
  <si>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</si>
  <si>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</si>
  <si>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</si>
  <si>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</si>
  <si>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</si>
  <si>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</si>
  <si>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</si>
  <si>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</si>
  <si>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</si>
  <si>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</si>
  <si>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</si>
  <si>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</si>
  <si>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</si>
  <si>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</si>
  <si>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</si>
  <si>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</si>
  <si>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</si>
  <si>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</si>
  <si>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</si>
  <si>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</si>
  <si>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</si>
  <si>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</si>
  <si>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</si>
  <si>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</si>
  <si>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</si>
  <si>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</si>
  <si>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</si>
  <si>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</si>
  <si>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</si>
  <si>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</si>
  <si>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</si>
  <si>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</si>
  <si>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</si>
  <si>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</si>
  <si>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</si>
  <si>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</si>
  <si>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</si>
  <si>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</si>
  <si>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</si>
  <si>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</si>
  <si>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</si>
  <si>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</si>
  <si>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</si>
  <si>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</si>
  <si>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</si>
  <si>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</si>
  <si>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</si>
  <si>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</si>
  <si>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</si>
  <si>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</si>
  <si>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</si>
  <si>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</si>
  <si>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</si>
  <si>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</si>
  <si>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</si>
  <si>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</si>
  <si>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</si>
  <si>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</si>
  <si>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</si>
  <si>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</si>
  <si>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</si>
  <si>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</si>
  <si>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</si>
  <si>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</si>
  <si>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</si>
  <si>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</si>
  <si>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</si>
  <si>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</si>
  <si>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</si>
  <si>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</si>
  <si>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</si>
  <si>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</si>
  <si>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</si>
  <si>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</si>
  <si>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</si>
  <si>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</si>
  <si>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</si>
  <si>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</si>
  <si>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</si>
  <si>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</si>
  <si>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</si>
  <si>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</si>
  <si>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</si>
  <si>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</si>
  <si>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</si>
  <si>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</si>
  <si>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</si>
  <si>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</si>
  <si>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</si>
  <si>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</si>
  <si>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</si>
  <si>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</si>
  <si>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</si>
  <si>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</si>
  <si>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</si>
  <si>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</si>
  <si>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</si>
  <si>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</si>
  <si>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</si>
  <si>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</si>
  <si>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</si>
  <si>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</si>
  <si>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</si>
  <si>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</si>
  <si>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</si>
  <si>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</si>
  <si>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</si>
  <si>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</si>
  <si>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</si>
  <si>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</si>
  <si>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</si>
  <si>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</si>
  <si>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</si>
  <si>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</si>
  <si>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</si>
  <si>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</si>
  <si>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</si>
  <si>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</si>
  <si>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</si>
  <si>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</si>
  <si>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</si>
  <si>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</si>
  <si>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</si>
  <si>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</si>
  <si>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</si>
  <si>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</si>
  <si>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</si>
  <si>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</si>
  <si>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</si>
  <si>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</si>
  <si>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</si>
  <si>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</si>
  <si>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</si>
  <si>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</si>
  <si>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</si>
  <si>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</si>
  <si>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</si>
  <si>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</si>
  <si>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</si>
  <si>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</si>
  <si>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</si>
  <si>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</si>
  <si>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</si>
  <si>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</si>
  <si>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</si>
  <si>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</si>
  <si>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</si>
  <si>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</si>
  <si>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</si>
  <si>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</si>
  <si>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</si>
  <si>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</si>
  <si>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</si>
  <si>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</si>
  <si>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</si>
  <si>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</si>
  <si>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</si>
  <si>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</si>
  <si>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</si>
  <si>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</si>
  <si>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</si>
  <si>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</si>
  <si>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</si>
  <si>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PCM-20251201-00000203</t>
  </si>
  <si>
    <t>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</si>
  <si>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</si>
  <si>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</si>
  <si>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</si>
  <si>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</si>
  <si>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</si>
  <si>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</si>
  <si>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</si>
  <si>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</si>
  <si>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PCM-20251201-00000152</t>
  </si>
  <si>
    <t>access road damage</t>
  </si>
  <si>
    <t>PCM-20251201-00000215</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</si>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</sst>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9" totalsRowShown="0" headerRowDxfId="172" dataDxfId="171" headerRowBorderDxfId="169" tableBorderDxfId="170" totalsRowBorderDxfId="168">
  <autoFilter ref="A1:L2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5" totalsRowShown="0" headerRowDxfId="155" dataDxfId="154" headerRowBorderDxfId="152" tableBorderDxfId="153" totalsRowBorderDxfId="151">
  <autoFilter ref="A1:CJ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0" totalsRowShown="0" headerRowDxfId="62" dataDxfId="61" headerRowBorderDxfId="59" tableBorderDxfId="60">
  <autoFilter ref="A1:L94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5" totalsRowShown="0" headerRowDxfId="46" dataDxfId="45" headerRowBorderDxfId="43" tableBorderDxfId="44" totalsRowBorderDxfId="42">
  <autoFilter ref="A1:L26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1" totalsRowShown="0" headerRowDxfId="29" dataDxfId="28" headerRowBorderDxfId="26" tableBorderDxfId="27">
  <autoFilter ref="A1:L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0" totalsRowShown="0" headerRowDxfId="13" tableBorderDxfId="12">
  <autoFilter ref="A1:L4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9"/>
  <sheetViews>
    <sheetView workbookViewId="0">
      <selection activeCell="A2" sqref="A2"/>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329.26622766203946</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45992.214653587966</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45992.214653587966</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45992.214653587966</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45992.214653587966</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45992.214653587966</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45992.214653587966</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45992.214653587966</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45992.214653587966</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45992.214653587966</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45992.214653587966</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45992.214653587966</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45992.214653587966</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45992.214653587966</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45992.214653587966</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45992.214653587966</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45992.214653587966</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45992.214653587966</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45992.214653587966</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45992.214653587966</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45992.214653587966</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45992.214653587966</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45992.214653587966</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45992.214653587966</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45992.214653587966</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45992.214653587966</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45992.214653587966</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45992.214653587966</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45992.214653587966</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45992.214653587966</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45992.214653587966</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45992.214653587966</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45992.214653587966</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45992.214653587966</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45992.214653587966</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45992.214653587966</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45992.214653587966</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45992.214653587966</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45992.214653587966</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45992.214653587966</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45992.214653587966</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45992.214653587966</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45992.214653587966</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45992.214653587966</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45992.214653587966</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45992.214653587966</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45992.214653587966</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45992.214653587966</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45992.214653587966</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45992.214653587966</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45992.214653587966</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45992.214653587966</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45992.214653587966</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45992.214653587966</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45992.214653587966</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45992.214653587966</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45992.214653587966</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45992.214653587966</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45992.214653587966</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45992.214653587966</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45992.214653587966</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45992.214653587966</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45992.214653587966</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45992.214653587966</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45992.214653587966</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45992.214653587966</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45992.214653587966</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45992.214653587966</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45992.214653587966</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45992.214653587966</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45992.214653587966</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45992.214653587966</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45992.214653587966</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45992.214653587966</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45992.214653587966</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45992.214653587966</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45992.214653587966</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45992.214653587966</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45992.214653587966</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45992.214653587966</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45992.214653587966</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45992.214653587966</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45992.214653587966</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45992.214653587966</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45992.214653587966</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45992.214653587966</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45992.214653587966</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45992.214653587966</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45992.214653587966</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45992.214653587966</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45992.214653587966</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45992.214653587966</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45992.214653587966</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45992.214653587966</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45992.214653587966</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45992.214653587966</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45992.214653587966</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45992.214653587966</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45992.214653587966</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45992.214653587966</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45992.214653587966</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45992.214653587966</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45992.214653587966</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45992.214653587966</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45992.214653587966</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45992.214653587966</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45992.214653587966</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45992.214653587966</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45992.214653587966</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45992.214653587966</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45992.214653587966</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45992.214653587966</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45992.214653587966</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45992.214653587966</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45992.214653587966</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45992.214653587966</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45992.214653587966</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45992.214653587966</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45992.214653587966</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45992.214653587966</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45992.214653587966</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45992.214653587966</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45992.214653587966</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45992.214653587966</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45992.214653587966</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45992.214653587966</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45992.214653587966</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45992.214653587966</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45992.214653587966</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45992.214653587966</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45992.214653587966</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45992.214653587966</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45992.214653587966</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45992.214653587966</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45992.214653587966</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45992.214653587966</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45992.214653587966</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45992.214653587966</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45992.214653587966</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45992.214653587966</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45992.214653587966</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45992.214653587966</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45992.214653587966</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45992.214653587966</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45992.214653587966</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45992.214653587966</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45992.214653587966</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45992.214653587966</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45992.214653587966</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45992.214653587966</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45992.214653587966</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45992.214653587966</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45992.214653587966</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45992.214653587966</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45992.214653587966</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45992.214653587966</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45992.214653587966</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45992.214653587966</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45992.214653587966</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45992.214653587966</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45992.214653587966</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45992.214653587966</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45992.214653587966</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45992.214653587966</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45992.214653587966</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45992.214653587966</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45992.214653587966</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45992.214653587966</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45992.214653587966</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45992.214653587966</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45992.214653587966</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45992.214653587966</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45992.214653587966</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45992.214653587966</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45992.214653587966</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45992.214653587966</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45992.214653587966</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45992.214653587966</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45992.214653587966</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45992.214653587966</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45992.214653587966</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45992.214653587966</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45992.214653587966</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45992.214653587966</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45992.214653587966</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45992.214653587966</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45992.214653587966</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45992.214653587966</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45992.214653587966</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45992.214653587966</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45992.214653587966</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45992.214653587966</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45992.214653587966</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45992.214653587966</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45992.214653587966</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45992.214653587966</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45992.214653587966</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45992.214653587966</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45992.214653587966</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45992.214653587966</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45992.214653587966</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45992.214653587966</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45992.214653587966</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45992.214653587966</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45992.214653587966</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45992.214653587966</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45992.214653587966</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45992.214653587966</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45992.214653587966</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45992.214653587966</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45992.214653587966</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45992.214653587966</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45992.214653587966</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45992.214653587966</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45992.214653587966</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45992.214653587966</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45992.214653587966</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45992.214653587966</v>
      </c>
      <c r="H219" s="126"/>
      <c r="I219" s="128" t="str">
        <f>IFERROR(VLOOKUP(D219,DB!A:F,6,0),"")</f>
        <v/>
      </c>
      <c r="J219" s="128" t="str">
        <f>IFERROR(VLOOKUP(D219,DB!A:G,7,0),"")</f>
        <v/>
      </c>
      <c r="K219" s="124"/>
      <c r="L219" s="123" t="str">
        <f>IFERROR(VLOOKUP(D219,DB!A:I,9,0),"")</f>
        <v/>
      </c>
    </row>
  </sheetData>
  <customSheetViews>
    <customSheetView guid="{F6042A99-DD27-4453-835D-0834D95730CC}" filter="1" showAutoFilter="1">
      <pageMargins left="0" right="0" top="0" bottom="0" header="0" footer="0"/>
      <autoFilter ref="B1:M1" xr:uid="{10E86C22-0A6C-45A7-9477-A7EACA8E7C97}"/>
    </customSheetView>
  </customSheetViews>
  <dataValidations count="2">
    <dataValidation allowBlank="1" showInputMessage="1" showErrorMessage="1" sqref="E1" xr:uid="{5DBA255D-CDD9-49FB-AD3C-AF70AB4EE696}"/>
    <dataValidation type="list" allowBlank="1" showInputMessage="1" showErrorMessage="1" sqref="E2:E21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5"/>
  <sheetViews>
    <sheetView workbookViewId="0">
      <pane ySplit="1" topLeftCell="A6"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167.21481562500412</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7.8272346064841258</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45992.214653587966</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45992.214653587966</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45992.214653587966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45992.214653587966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45992.214653587966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45992.214653587966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45992.214653587966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45992.214653587966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45992.214653587966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45992.214653587966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45992.214653587966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45992.214653587966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45992.214653587966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45992.214653587966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45992.214653587966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45992.214653587966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45992.214653587966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45992.214653587966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45992.214653587966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45992.214653587966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45992.214653587966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45992.214653587966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45992.214653587966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45992.214653587966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45992.214653587966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45992.214653587966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45992.214653587966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45992.214653587966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45992.214653587966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45992.214653587966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45992.214653587966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45992.214653587966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45992.214653587966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45992.214653587966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45992.214653587966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45992.214653587966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45992.214653587966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45992.214653587966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45992.214653587966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45992.214653587966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45992.214653587966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45992.214653587966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45992.214653587966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45992.214653587966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45992.214653587966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45992.214653587966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45992.214653587966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45992.214653587966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45992.214653587966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45992.214653587966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45992.214653587966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45992.214653587966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45992.214653587966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45992.214653587966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45992.214653587966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45992.214653587966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45992.214653587966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45992.214653587966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45992.214653587966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45992.214653587966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45992.214653587966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sheetData>
  <dataValidations count="2">
    <dataValidation allowBlank="1" showInputMessage="1" showErrorMessage="1" sqref="E1" xr:uid="{4D935161-CDD3-4592-B877-3FB59C99E142}"/>
    <dataValidation type="list" allowBlank="1" showInputMessage="1" showErrorMessage="1" sqref="E3:E4 E5:E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0"/>
  <sheetViews>
    <sheetView tabSelected="1" workbookViewId="0">
      <selection activeCell="D9" sqref="D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29" ca="1" si="0">IFERROR(NOW()-F2,"-")</f>
        <v>45992.214653587966</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45992.214653587966</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45992.214653587966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45992.214653587966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45992.214653587966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45992.214653587966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45992.214653587966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45992.214653587966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45992.214653587966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45992.214653587966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45992.214653587966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45992.214653587966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45992.214653587966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45992.214653587966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45992.214653587966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45992.214653587966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45992.214653587966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45992.214653587966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45992.214653587966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45992.214653587966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45992.214653587966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45992.214653587966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45992.214653587966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45992.214653587966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45992.214653587966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45992.214653587966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45992.214653587966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45992.214653587966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ref="G30:G93" ca="1" si="1">IFERROR(NOW()-F30,"-")</f>
        <v>45992.214653587966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45992.214653587966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45992.214653587966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45992.214653587966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45992.214653587966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45992.214653587966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45992.214653587966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45992.214653587966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45992.214653587966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45992.214653587966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45992.214653587966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45992.214653587966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45992.214653587966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45992.214653587966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45992.214653587966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45992.214653587966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45992.214653587966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45992.214653587966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45992.214653587966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45992.214653587966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45992.214653587966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45992.214653587966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45992.214653587966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45992.214653587966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45992.214653587966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45992.214653587966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45992.214653587966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45992.214653587966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45992.214653587966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45992.214653587966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45992.214653587966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45992.214653587966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45992.214653587966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45992.214653587966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45992.214653587966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45992.214653587966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45992.214653587966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45992.214653587966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45992.214653587966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45992.214653587966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45992.214653587966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45992.214653587966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45992.214653587966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45992.214653587966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45992.214653587966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45992.214653587966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45992.214653587966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45992.214653587966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45992.214653587966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45992.214653587966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45992.214653587966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45992.214653587966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45992.214653587966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45992.214653587966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45992.214653587966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45992.214653587966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45992.214653587966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45992.214653587966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45992.214653587966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45992.214653587966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45992.214653587966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45992.214653587966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45992.214653587966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45992.214653587966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ref="G94:G157" ca="1" si="2">IFERROR(NOW()-F94,"-")</f>
        <v>45992.214653587966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45992.214653587966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45992.214653587966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45992.214653587966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45992.214653587966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45992.214653587966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45992.214653587966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45992.214653587966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45992.214653587966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45992.214653587966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45992.214653587966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45992.214653587966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45992.214653587966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45992.214653587966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45992.214653587966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45992.214653587966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45992.214653587966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45992.214653587966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45992.214653587966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45992.214653587966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45992.214653587966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45992.214653587966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45992.214653587966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45992.214653587966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45992.214653587966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45992.214653587966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45992.214653587966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45992.214653587966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45992.214653587966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45992.214653587966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45992.214653587966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45992.214653587966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45992.214653587966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45992.214653587966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45992.214653587966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45992.214653587966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45992.214653587966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45992.214653587966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45992.214653587966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45992.214653587966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45992.214653587966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45992.214653587966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45992.214653587966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45992.214653587966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45992.214653587966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45992.214653587966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45992.214653587966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45992.214653587966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45992.214653587966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45992.214653587966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45992.214653587966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45992.214653587966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45992.214653587966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45992.214653587966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45992.214653587966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45992.214653587966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45992.214653587966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45992.214653587966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45992.214653587966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45992.214653587966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45992.214653587966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45992.214653587966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45992.214653587966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45992.214653587966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ref="G158:G221" ca="1" si="3">IFERROR(NOW()-F158,"-")</f>
        <v>45992.214653587966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45992.214653587966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45992.214653587966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45992.214653587966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45992.214653587966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45992.214653587966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45992.214653587966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45992.214653587966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45992.214653587966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45992.214653587966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45992.214653587966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45992.214653587966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45992.214653587966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45992.214653587966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45992.214653587966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45992.214653587966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45992.214653587966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45992.214653587966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45992.214653587966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45992.214653587966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45992.214653587966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45992.214653587966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45992.214653587966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45992.214653587966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45992.214653587966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45992.214653587966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45992.214653587966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45992.214653587966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45992.214653587966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45992.214653587966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45992.214653587966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45992.214653587966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45992.214653587966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45992.214653587966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45992.214653587966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45992.214653587966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45992.214653587966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45992.214653587966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45992.214653587966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45992.214653587966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45992.214653587966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45992.214653587966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45992.214653587966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45992.214653587966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45992.214653587966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45992.214653587966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45992.214653587966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45992.214653587966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45992.214653587966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45992.214653587966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45992.214653587966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45992.214653587966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45992.214653587966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45992.214653587966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45992.214653587966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45992.214653587966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45992.214653587966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45992.214653587966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45992.214653587966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45992.214653587966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45992.214653587966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45992.214653587966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45992.214653587966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45992.214653587966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ref="G222:G285" ca="1" si="4">IFERROR(NOW()-F222,"-")</f>
        <v>45992.214653587966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45992.214653587966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45992.214653587966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45992.214653587966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45992.214653587966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45992.214653587966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45992.214653587966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45992.214653587966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45992.214653587966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45992.214653587966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45992.214653587966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45992.214653587966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45992.214653587966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45992.214653587966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45992.214653587966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45992.214653587966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45992.214653587966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45992.214653587966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45992.214653587966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45992.214653587966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45992.214653587966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45992.214653587966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45992.214653587966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45992.214653587966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45992.214653587966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45992.214653587966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45992.214653587966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45992.214653587966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45992.214653587966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45992.214653587966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45992.214653587966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45992.214653587966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45992.214653587966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45992.214653587966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45992.214653587966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45992.214653587966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45992.214653587966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45992.214653587966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45992.214653587966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45992.214653587966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45992.214653587966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45992.214653587966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45992.214653587966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45992.214653587966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45992.214653587966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45992.214653587966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45992.214653587966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45992.214653587966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45992.214653587966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45992.214653587966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45992.214653587966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45992.214653587966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45992.214653587966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45992.214653587966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45992.214653587966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45992.214653587966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45992.214653587966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45992.214653587966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45992.214653587966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45992.214653587966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45992.214653587966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45992.214653587966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45992.214653587966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45992.214653587966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ref="G286:G349" ca="1" si="5">IFERROR(NOW()-F286,"-")</f>
        <v>45992.214653587966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45992.214653587966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45992.214653587966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45992.214653587966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45992.214653587966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45992.214653587966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45992.214653587966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45992.214653587966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45992.214653587966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45992.214653587966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45992.214653587966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45992.214653587966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45992.214653587966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45992.214653587966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45992.214653587966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45992.214653587966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45992.214653587966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45992.214653587966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45992.214653587966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45992.214653587966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45992.214653587966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45992.214653587966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45992.214653587966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45992.214653587966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45992.214653587966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45992.214653587966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45992.214653587966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45992.214653587966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45992.214653587966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45992.214653587966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45992.214653587966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45992.214653587966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45992.214653587966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45992.214653587966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45992.214653587966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45992.214653587966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45992.214653587966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45992.214653587966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45992.214653587966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45992.214653587966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45992.214653587966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45992.214653587966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45992.214653587966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45992.214653587966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45992.214653587966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45992.214653587966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45992.214653587966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45992.214653587966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45992.214653587966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45992.214653587966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45992.214653587966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45992.214653587966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45992.214653587966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45992.214653587966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45992.214653587966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45992.214653587966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45992.214653587966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45992.214653587966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45992.214653587966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45992.214653587966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45992.214653587966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45992.214653587966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45992.214653587966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45992.214653587966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ref="G350:G413" ca="1" si="6">IFERROR(NOW()-F350,"-")</f>
        <v>45992.214653587966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45992.214653587966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45992.214653587966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45992.214653587966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45992.214653587966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45992.214653587966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45992.214653587966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45992.214653587966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45992.214653587966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45992.214653587966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45992.214653587966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45992.214653587966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45992.214653587966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45992.214653587966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45992.214653587966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45992.214653587966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45992.214653587966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45992.214653587966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45992.214653587966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45992.214653587966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45992.214653587966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45992.214653587966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45992.214653587966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45992.214653587966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45992.214653587966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45992.214653587966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45992.214653587966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45992.214653587966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45992.214653587966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45992.214653587966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45992.214653587966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45992.214653587966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45992.214653587966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45992.214653587966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45992.214653587966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45992.214653587966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45992.214653587966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45992.214653587966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45992.214653587966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45992.214653587966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45992.214653587966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45992.214653587966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45992.214653587966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45992.214653587966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45992.214653587966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45992.214653587966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45992.214653587966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45992.214653587966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45992.214653587966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45992.214653587966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45992.214653587966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45992.214653587966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45992.214653587966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45992.214653587966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45992.214653587966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45992.214653587966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45992.214653587966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45992.214653587966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45992.214653587966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45992.214653587966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45992.214653587966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45992.214653587966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45992.214653587966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45992.214653587966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ref="G414:G477" ca="1" si="7">IFERROR(NOW()-F414,"-")</f>
        <v>45992.214653587966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45992.214653587966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45992.214653587966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45992.214653587966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45992.214653587966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45992.214653587966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45992.214653587966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45992.214653587966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45992.214653587966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45992.214653587966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45992.214653587966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45992.214653587966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45992.214653587966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45992.214653587966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45992.214653587966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45992.214653587966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45992.214653587966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45992.214653587966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45992.214653587966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45992.214653587966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45992.214653587966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45992.214653587966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45992.214653587966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45992.214653587966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45992.214653587966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45992.214653587966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45992.214653587966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45992.214653587966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45992.214653587966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45992.214653587966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45992.214653587966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45992.214653587966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45992.214653587966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45992.214653587966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45992.214653587966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45992.214653587966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45992.214653587966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45992.214653587966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45992.214653587966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45992.214653587966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45992.214653587966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45992.214653587966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45992.214653587966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45992.214653587966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45992.214653587966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45992.214653587966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45992.214653587966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45992.214653587966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45992.214653587966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45992.214653587966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45992.214653587966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45992.214653587966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45992.214653587966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45992.214653587966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45992.214653587966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45992.214653587966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45992.214653587966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45992.214653587966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45992.214653587966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45992.214653587966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45992.214653587966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45992.214653587966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45992.214653587966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45992.214653587966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ref="G478:G541" ca="1" si="8">IFERROR(NOW()-F478,"-")</f>
        <v>45992.214653587966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45992.214653587966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45992.214653587966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45992.214653587966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45992.214653587966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45992.214653587966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45992.214653587966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45992.214653587966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45992.214653587966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45992.214653587966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45992.214653587966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45992.214653587966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45992.214653587966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45992.214653587966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45992.214653587966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45992.214653587966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45992.214653587966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45992.214653587966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45992.214653587966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45992.214653587966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45992.214653587966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45992.214653587966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45992.214653587966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45992.214653587966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45992.214653587966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45992.214653587966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45992.214653587966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45992.214653587966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45992.214653587966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45992.214653587966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45992.214653587966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45992.214653587966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45992.214653587966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45992.214653587966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45992.214653587966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45992.214653587966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45992.214653587966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45992.214653587966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45992.214653587966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45992.214653587966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45992.214653587966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45992.214653587966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45992.214653587966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45992.214653587966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45992.214653587966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45992.214653587966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45992.214653587966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45992.214653587966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45992.214653587966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45992.214653587966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45992.214653587966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45992.214653587966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45992.214653587966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45992.214653587966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45992.214653587966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45992.214653587966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45992.214653587966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45992.214653587966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45992.214653587966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45992.214653587966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45992.214653587966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45992.214653587966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45992.214653587966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45992.214653587966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ref="G542:G605" ca="1" si="9">IFERROR(NOW()-F542,"-")</f>
        <v>45992.214653587966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45992.214653587966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45992.214653587966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45992.214653587966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45992.214653587966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45992.214653587966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45992.214653587966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45992.214653587966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45992.214653587966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45992.214653587966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45992.214653587966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45992.214653587966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45992.214653587966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45992.214653587966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45992.214653587966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45992.214653587966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45992.214653587966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45992.214653587966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45992.214653587966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45992.214653587966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45992.214653587966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45992.214653587966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45992.214653587966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45992.214653587966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45992.214653587966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45992.214653587966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45992.214653587966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45992.214653587966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45992.214653587966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45992.214653587966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45992.214653587966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45992.214653587966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45992.214653587966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45992.214653587966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45992.214653587966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45992.214653587966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45992.214653587966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45992.214653587966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45992.214653587966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45992.214653587966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45992.214653587966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45992.214653587966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45992.214653587966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45992.214653587966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45992.214653587966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45992.214653587966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45992.214653587966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45992.214653587966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45992.214653587966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45992.214653587966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45992.214653587966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45992.214653587966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45992.214653587966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45992.214653587966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45992.214653587966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45992.214653587966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45992.214653587966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45992.214653587966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45992.214653587966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45992.214653587966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45992.214653587966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45992.214653587966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45992.214653587966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45992.214653587966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ref="G606:G669" ca="1" si="10">IFERROR(NOW()-F606,"-")</f>
        <v>45992.214653587966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45992.214653587966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45992.214653587966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45992.214653587966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45992.214653587966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45992.214653587966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45992.214653587966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45992.214653587966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45992.214653587966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45992.214653587966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45992.214653587966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45992.214653587966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45992.214653587966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45992.214653587966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45992.214653587966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45992.214653587966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45992.214653587966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45992.214653587966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45992.214653587966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45992.214653587966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45992.214653587966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45992.214653587966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45992.214653587966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45992.214653587966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45992.214653587966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45992.214653587966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45992.214653587966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45992.214653587966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45992.214653587966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45992.214653587966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45992.214653587966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45992.214653587966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45992.214653587966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45992.214653587966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45992.214653587966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45992.214653587966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45992.214653587966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45992.214653587966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45992.214653587966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45992.214653587966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45992.214653587966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45992.214653587966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45992.214653587966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45992.214653587966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45992.214653587966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45992.214653587966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45992.214653587966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45992.214653587966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45992.214653587966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45992.214653587966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45992.214653587966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45992.214653587966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45992.214653587966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45992.214653587966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45992.214653587966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45992.214653587966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45992.214653587966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45992.214653587966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45992.214653587966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45992.214653587966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45992.214653587966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45992.214653587966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45992.214653587966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45992.214653587966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ref="G670:G733" ca="1" si="11">IFERROR(NOW()-F670,"-")</f>
        <v>45992.214653587966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45992.214653587966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45992.214653587966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45992.214653587966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45992.214653587966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45992.214653587966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45992.214653587966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45992.214653587966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45992.214653587966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45992.214653587966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45992.214653587966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45992.214653587966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45992.214653587966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45992.214653587966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45992.214653587966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45992.214653587966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45992.214653587966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45992.214653587966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45992.214653587966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45992.214653587966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45992.214653587966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45992.214653587966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45992.214653587966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45992.214653587966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45992.214653587966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45992.214653587966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45992.214653587966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45992.214653587966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45992.214653587966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45992.214653587966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45992.214653587966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45992.214653587966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45992.214653587966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45992.214653587966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45992.214653587966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45992.214653587966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45992.214653587966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45992.214653587966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45992.214653587966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45992.214653587966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45992.214653587966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45992.214653587966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45992.214653587966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45992.214653587966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45992.214653587966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45992.214653587966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45992.214653587966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45992.214653587966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45992.214653587966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45992.214653587966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45992.214653587966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45992.214653587966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45992.214653587966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45992.214653587966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45992.214653587966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45992.214653587966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45992.214653587966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45992.214653587966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45992.214653587966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45992.214653587966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45992.214653587966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45992.214653587966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45992.214653587966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45992.214653587966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ref="G734:G797" ca="1" si="12">IFERROR(NOW()-F734,"-")</f>
        <v>45992.214653587966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45992.214653587966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45992.214653587966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45992.214653587966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45992.214653587966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45992.214653587966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45992.214653587966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45992.214653587966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45992.214653587966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45992.214653587966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45992.214653587966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45992.214653587966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45992.214653587966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45992.214653587966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45992.214653587966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45992.214653587966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45992.214653587966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45992.214653587966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45992.214653587966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45992.214653587966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45992.214653587966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45992.214653587966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45992.214653587966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45992.214653587966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45992.214653587966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45992.214653587966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45992.214653587966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45992.214653587966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45992.214653587966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45992.214653587966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45992.214653587966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45992.214653587966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45992.214653587966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45992.214653587966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45992.214653587966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45992.214653587966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45992.214653587966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45992.214653587966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45992.214653587966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45992.214653587966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45992.214653587966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45992.214653587966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45992.214653587966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45992.214653587966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45992.214653587966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45992.214653587966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45992.214653587966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45992.214653587966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45992.214653587966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45992.214653587966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45992.214653587966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45992.214653587966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45992.214653587966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45992.214653587966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45992.214653587966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45992.214653587966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45992.214653587966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45992.214653587966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45992.214653587966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45992.214653587966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45992.214653587966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45992.214653587966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45992.214653587966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45992.214653587966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ref="G798:G861" ca="1" si="13">IFERROR(NOW()-F798,"-")</f>
        <v>45992.214653587966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45992.214653587966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45992.214653587966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45992.214653587966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45992.214653587966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45992.214653587966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45992.214653587966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45992.214653587966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45992.214653587966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45992.214653587966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45992.214653587966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45992.214653587966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45992.214653587966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45992.214653587966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45992.214653587966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45992.214653587966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45992.214653587966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45992.214653587966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45992.214653587966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45992.214653587966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45992.214653587966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45992.214653587966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45992.214653587966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45992.214653587966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45992.214653587966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45992.214653587966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45992.214653587966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45992.214653587966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45992.214653587966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45992.214653587966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45992.214653587966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45992.214653587966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45992.214653587966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45992.214653587966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45992.214653587966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45992.214653587966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45992.214653587966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45992.214653587966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45992.214653587966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45992.214653587966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45992.214653587966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45992.214653587966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45992.214653587966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45992.214653587966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45992.214653587966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45992.214653587966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45992.214653587966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45992.214653587966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45992.214653587966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45992.214653587966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45992.214653587966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45992.214653587966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45992.214653587966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45992.214653587966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45992.214653587966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45992.214653587966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45992.214653587966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45992.214653587966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45992.214653587966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45992.214653587966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45992.214653587966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45992.214653587966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45992.214653587966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45992.214653587966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ref="G862:G925" ca="1" si="14">IFERROR(NOW()-F862,"-")</f>
        <v>45992.214653587966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45992.214653587966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45992.214653587966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45992.214653587966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45992.214653587966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45992.214653587966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45992.214653587966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45992.214653587966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45992.214653587966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45992.214653587966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45992.214653587966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45992.214653587966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45992.214653587966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45992.214653587966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45992.214653587966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45992.214653587966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45992.214653587966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45992.214653587966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45992.214653587966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45992.214653587966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45992.214653587966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45992.214653587966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45992.214653587966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45992.214653587966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45992.214653587966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45992.214653587966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45992.214653587966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45992.214653587966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45992.214653587966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45992.214653587966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45992.214653587966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45992.214653587966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45992.214653587966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45992.214653587966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45992.214653587966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45992.214653587966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45992.214653587966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45992.214653587966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45992.214653587966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45992.214653587966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45992.214653587966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45992.214653587966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45992.214653587966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45992.214653587966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45992.214653587966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45992.214653587966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45992.214653587966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45992.214653587966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45992.214653587966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45992.214653587966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45992.214653587966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45992.214653587966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45992.214653587966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45992.214653587966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45992.214653587966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45992.214653587966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45992.214653587966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45992.214653587966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45992.214653587966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45992.214653587966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45992.214653587966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45992.214653587966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45992.214653587966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45992.214653587966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ref="G926:G940" ca="1" si="15">IFERROR(NOW()-F926,"-")</f>
        <v>45992.214653587966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45992.214653587966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45992.214653587966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45992.214653587966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45992.214653587966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45992.214653587966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45992.214653587966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45992.214653587966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45992.214653587966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45992.214653587966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45992.214653587966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45992.214653587966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45992.214653587966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45992.214653587966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45992.214653587966</v>
      </c>
      <c r="H940" s="22"/>
      <c r="I940" s="19" t="str">
        <f>IFERROR(VLOOKUP(D940,DB!A:F,6,0),"")</f>
        <v/>
      </c>
      <c r="J940" s="18" t="str">
        <f>IFERROR(VLOOKUP(D940,DB!A:G,7,0),"")</f>
        <v/>
      </c>
      <c r="K940" s="42"/>
      <c r="L940" s="23" t="str">
        <f>IFERROR(VLOOKUP(D940,DB!A:I,9,0),"")</f>
        <v/>
      </c>
    </row>
  </sheetData>
  <dataValidations count="2">
    <dataValidation allowBlank="1" showInputMessage="1" showErrorMessage="1" sqref="E1" xr:uid="{5914219A-CB83-432D-936A-CC0CB6F3982A}"/>
    <dataValidation type="list" allowBlank="1" showInputMessage="1" showErrorMessage="1" sqref="E2:E94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5"/>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288.73393599536939</v>
      </c>
      <c r="H2" s="92">
        <v>45703.474768518521</v>
      </c>
      <c r="I2" s="92" t="str">
        <f>IFERROR(VLOOKUP(D2,DB!A:F,6,0),"")</f>
        <v>SCECO</v>
      </c>
      <c r="J2" s="92" t="str">
        <f>IFERROR(VLOOKUP(D2,DB!A:G,7,0),"")</f>
        <v>Dead</v>
      </c>
      <c r="K2" s="94" t="s">
        <v>39193</v>
      </c>
      <c r="L2" s="88" t="str">
        <f>IFERROR(VLOOKUP(D2,DB!A:I,9,0),"")</f>
        <v>Latis</v>
      </c>
    </row>
    <row r="3" spans="1:16" ht="15" customHeight="1">
      <c r="A3" s="110" t="s">
        <v>39194</v>
      </c>
      <c r="B3" s="110" t="str">
        <f>IFERROR(VLOOKUP(D3,DB!A:K,11,0),"")</f>
        <v>R4</v>
      </c>
      <c r="C3" s="90">
        <v>1</v>
      </c>
      <c r="D3" s="88" t="s">
        <v>36438</v>
      </c>
      <c r="E3" s="91" t="s">
        <v>39106</v>
      </c>
      <c r="F3" s="92">
        <v>45992.156944444447</v>
      </c>
      <c r="G3" s="93">
        <f t="shared" ref="G3:G27" ca="1" si="0">IFERROR(NOW()-F3,"")</f>
        <v>5.7709143518877681E-2</v>
      </c>
      <c r="H3" s="92">
        <v>45992.15179398148</v>
      </c>
      <c r="I3" s="110" t="str">
        <f>IFERROR(VLOOKUP(D3,DB!A:F,6,0),"")</f>
        <v>Generator-SG</v>
      </c>
      <c r="J3" s="110" t="str">
        <f>IFERROR(VLOOKUP(D3,DB!A:G,7,0),"")</f>
        <v>No BB Shifted</v>
      </c>
      <c r="K3" s="94" t="s">
        <v>39195</v>
      </c>
      <c r="L3" s="88" t="str">
        <f>IFERROR(VLOOKUP(D3,DB!A:I,9,0),"")</f>
        <v>Latis</v>
      </c>
    </row>
    <row r="4" spans="1:16" ht="15" customHeight="1">
      <c r="A4" s="110"/>
      <c r="B4" s="110" t="str">
        <f>IFERROR(VLOOKUP(D4,DB!A:K,11,0),"")</f>
        <v/>
      </c>
      <c r="C4" s="90"/>
      <c r="D4" s="88"/>
      <c r="E4" s="91"/>
      <c r="F4" s="92"/>
      <c r="G4" s="93">
        <f t="shared" ca="1" si="0"/>
        <v>45992.214653587966</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45992.214653587966</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45992.214653587966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45992.214653587966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45992.214653587966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45992.214653587966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45992.214653587966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45992.214653587966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45992.214653587966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45992.214653587966</v>
      </c>
      <c r="H13" s="92"/>
      <c r="I13" s="110" t="str">
        <f>IFERROR(VLOOKUP(D13,DB!A:F,6,0),"")</f>
        <v/>
      </c>
      <c r="J13" s="110" t="str">
        <f>IFERROR(VLOOKUP(D13,DB!A:G,7,0),"")</f>
        <v/>
      </c>
      <c r="K13" s="94"/>
      <c r="L13" s="88" t="str">
        <f>IFERROR(VLOOKUP(D13,DB!A:I,9,0),"")</f>
        <v/>
      </c>
    </row>
    <row r="14" spans="1:16" ht="15" customHeight="1">
      <c r="A14" s="110"/>
      <c r="B14" s="110" t="str">
        <f>IFERROR(VLOOKUP(D15,DB!A:K,11,0),"")</f>
        <v/>
      </c>
      <c r="C14" s="90"/>
      <c r="D14" s="88"/>
      <c r="E14" s="91"/>
      <c r="F14" s="92"/>
      <c r="G14" s="93">
        <f t="shared" ca="1" si="0"/>
        <v>45992.214653587966</v>
      </c>
      <c r="H14" s="92"/>
      <c r="I14" s="110" t="str">
        <f>IFERROR(VLOOKUP(D15,DB!A:F,6,0),"")</f>
        <v/>
      </c>
      <c r="J14" s="110" t="str">
        <f>IFERROR(VLOOKUP(D15,DB!A:G,7,0),"")</f>
        <v/>
      </c>
      <c r="K14" s="94"/>
      <c r="L14" s="88" t="str">
        <f>IFERROR(VLOOKUP(D15,DB!A:I,9,0),"")</f>
        <v/>
      </c>
    </row>
    <row r="15" spans="1:16" ht="15" customHeight="1">
      <c r="A15" s="110"/>
      <c r="B15" s="110" t="str">
        <f>IFERROR(VLOOKUP(#REF!,DB!A:K,11,0),"")</f>
        <v/>
      </c>
      <c r="C15" s="90"/>
      <c r="D15" s="88"/>
      <c r="E15" s="91"/>
      <c r="F15" s="92"/>
      <c r="G15" s="93">
        <f t="shared" ca="1" si="0"/>
        <v>45992.214653587966</v>
      </c>
      <c r="H15" s="92"/>
      <c r="I15" s="110" t="str">
        <f>IFERROR(VLOOKUP(#REF!,DB!A:F,6,0),"")</f>
        <v/>
      </c>
      <c r="J15" s="110" t="str">
        <f>IFERROR(VLOOKUP(#REF!,DB!A:G,7,0),"")</f>
        <v/>
      </c>
      <c r="K15" s="94"/>
      <c r="L15" s="88" t="str">
        <f>IFERROR(VLOOKUP(#REF!,DB!A:I,9,0),"")</f>
        <v/>
      </c>
    </row>
    <row r="16" spans="1:16" ht="15" customHeight="1">
      <c r="A16" s="110"/>
      <c r="B16" s="110" t="str">
        <f>IFERROR(VLOOKUP(D16,DB!A:K,11,0),"")</f>
        <v/>
      </c>
      <c r="C16" s="90"/>
      <c r="D16" s="88"/>
      <c r="E16" s="91"/>
      <c r="F16" s="92"/>
      <c r="G16" s="93">
        <f t="shared" ca="1" si="0"/>
        <v>45992.214653587966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45992.214653587966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45992.214653587966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45992.214653587966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45992.214653587966</v>
      </c>
      <c r="H20" s="92"/>
      <c r="I20" s="110" t="str">
        <f>IFERROR(VLOOKUP(D20,DB!A:F,6,0),"")</f>
        <v/>
      </c>
      <c r="J20" s="110" t="str">
        <f>IFERROR(VLOOKUP(D20,DB!A:G,7,0),"")</f>
        <v/>
      </c>
      <c r="K20" s="94"/>
      <c r="L20" s="88" t="str">
        <f>IFERROR(VLOOKUP(D20,DB!A:I,9,0),"")</f>
        <v/>
      </c>
    </row>
    <row r="21" spans="1:12" ht="15" customHeight="1">
      <c r="A21" s="110"/>
      <c r="B21" s="110" t="str">
        <f>IFERROR(VLOOKUP(D22,DB!A:K,11,0),"")</f>
        <v/>
      </c>
      <c r="C21" s="90"/>
      <c r="D21" s="150"/>
      <c r="E21" s="91"/>
      <c r="F21" s="92"/>
      <c r="G21" s="93">
        <f t="shared" ca="1" si="0"/>
        <v>45992.214653587966</v>
      </c>
      <c r="H21" s="92"/>
      <c r="I21" s="110" t="str">
        <f>IFERROR(VLOOKUP(D22,DB!A:F,6,0),"")</f>
        <v/>
      </c>
      <c r="J21" s="110" t="str">
        <f>IFERROR(VLOOKUP(D22,DB!A:G,7,0),"")</f>
        <v/>
      </c>
      <c r="K21" s="94"/>
      <c r="L21" s="88" t="str">
        <f>IFERROR(VLOOKUP(D22,DB!A:I,9,0),"")</f>
        <v/>
      </c>
    </row>
    <row r="22" spans="1:12" ht="15" customHeight="1">
      <c r="A22" s="110"/>
      <c r="B22" s="110" t="str">
        <f>IFERROR(VLOOKUP(#REF!,DB!A:K,11,0),"")</f>
        <v/>
      </c>
      <c r="C22" s="90"/>
      <c r="D22" s="88"/>
      <c r="E22" s="91"/>
      <c r="F22" s="92"/>
      <c r="G22" s="93">
        <f t="shared" ca="1" si="0"/>
        <v>45992.214653587966</v>
      </c>
      <c r="H22" s="92"/>
      <c r="I22" s="110" t="str">
        <f>IFERROR(VLOOKUP(#REF!,DB!A:F,6,0),"")</f>
        <v/>
      </c>
      <c r="J22" s="110" t="str">
        <f>IFERROR(VLOOKUP(#REF!,DB!A:G,7,0),"")</f>
        <v/>
      </c>
      <c r="K22" s="94"/>
      <c r="L22" s="88" t="str">
        <f>IFERROR(VLOOKUP(#REF!,DB!A:I,9,0),"")</f>
        <v/>
      </c>
    </row>
    <row r="23" spans="1:12" ht="15" customHeight="1">
      <c r="A23" s="110"/>
      <c r="B23" s="110" t="str">
        <f>IFERROR(VLOOKUP(D23,DB!A:K,11,0),"")</f>
        <v/>
      </c>
      <c r="C23" s="90"/>
      <c r="D23" s="88"/>
      <c r="E23" s="91"/>
      <c r="F23" s="92"/>
      <c r="G23" s="93">
        <f t="shared" ca="1" si="0"/>
        <v>45992.214653587966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45992.214653587966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45992.214653587966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45992.214653587966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45992.214653587966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ref="G28:G91" ca="1" si="1">IFERROR(NOW()-F28,"")</f>
        <v>45992.214653587966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45992.214653587966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45992.214653587966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45992.214653587966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45992.214653587966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45992.214653587966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45992.214653587966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45992.214653587966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45992.214653587966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45992.214653587966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45992.214653587966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45992.214653587966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45992.214653587966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45992.214653587966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45992.214653587966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45992.214653587966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45992.214653587966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45992.214653587966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45992.214653587966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45992.214653587966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45992.214653587966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45992.214653587966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45992.214653587966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45992.214653587966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45992.214653587966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45992.214653587966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45992.214653587966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45992.214653587966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45992.214653587966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45992.214653587966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45992.214653587966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45992.214653587966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45992.214653587966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45992.214653587966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45992.214653587966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45992.214653587966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45992.214653587966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45992.214653587966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45992.214653587966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45992.214653587966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45992.214653587966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45992.214653587966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45992.214653587966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45992.214653587966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45992.214653587966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45992.214653587966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45992.214653587966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45992.214653587966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45992.214653587966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45992.214653587966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45992.214653587966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45992.214653587966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45992.214653587966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45992.214653587966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45992.214653587966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45992.214653587966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45992.214653587966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45992.214653587966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45992.214653587966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45992.214653587966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45992.214653587966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45992.214653587966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45992.214653587966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45992.214653587966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ref="G92:G155" ca="1" si="2">IFERROR(NOW()-F92,"")</f>
        <v>45992.214653587966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45992.214653587966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45992.214653587966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45992.214653587966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45992.214653587966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45992.214653587966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45992.214653587966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45992.214653587966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45992.214653587966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45992.214653587966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45992.214653587966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45992.214653587966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45992.214653587966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45992.214653587966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45992.214653587966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45992.214653587966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45992.214653587966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45992.214653587966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45992.214653587966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45992.214653587966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45992.214653587966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45992.214653587966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45992.214653587966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45992.214653587966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45992.214653587966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45992.214653587966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45992.214653587966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45992.214653587966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45992.214653587966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45992.214653587966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45992.214653587966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45992.214653587966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45992.214653587966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45992.214653587966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45992.214653587966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45992.214653587966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45992.214653587966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45992.214653587966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45992.214653587966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45992.214653587966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45992.214653587966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45992.214653587966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45992.214653587966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45992.214653587966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45992.214653587966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45992.214653587966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45992.214653587966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45992.214653587966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45992.214653587966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45992.214653587966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45992.214653587966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45992.214653587966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45992.214653587966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45992.214653587966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45992.214653587966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45992.214653587966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45992.214653587966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45992.214653587966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45992.214653587966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45992.214653587966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45992.214653587966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45992.214653587966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45992.214653587966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45992.214653587966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ref="G156:G219" ca="1" si="3">IFERROR(NOW()-F156,"")</f>
        <v>45992.214653587966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45992.214653587966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45992.214653587966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45992.214653587966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45992.214653587966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45992.214653587966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45992.214653587966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45992.214653587966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45992.214653587966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45992.214653587966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45992.214653587966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45992.214653587966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45992.214653587966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45992.214653587966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45992.214653587966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45992.214653587966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45992.214653587966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45992.214653587966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45992.214653587966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45992.214653587966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45992.214653587966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45992.214653587966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45992.214653587966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45992.214653587966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45992.214653587966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45992.214653587966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45992.214653587966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45992.214653587966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45992.214653587966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45992.214653587966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45992.214653587966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45992.214653587966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45992.214653587966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45992.214653587966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45992.214653587966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45992.214653587966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45992.214653587966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45992.214653587966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45992.214653587966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45992.214653587966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45992.214653587966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45992.214653587966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45992.214653587966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45992.214653587966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45992.214653587966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45992.214653587966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45992.214653587966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45992.214653587966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45992.214653587966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45992.214653587966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45992.214653587966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45992.214653587966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45992.214653587966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45992.214653587966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45992.214653587966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45992.214653587966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45992.214653587966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45992.214653587966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45992.214653587966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45992.214653587966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45992.214653587966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45992.214653587966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45992.214653587966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45992.214653587966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ref="G220:G265" ca="1" si="4">IFERROR(NOW()-F220,"")</f>
        <v>45992.214653587966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45992.214653587966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45992.214653587966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45992.214653587966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45992.214653587966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45992.214653587966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45992.214653587966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45992.214653587966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45992.214653587966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45992.214653587966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45992.214653587966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45992.214653587966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45992.214653587966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45992.214653587966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45992.214653587966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45992.214653587966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45992.214653587966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45992.214653587966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45992.214653587966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45992.214653587966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45992.214653587966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45992.214653587966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45992.214653587966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45992.214653587966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45992.214653587966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45992.214653587966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45992.214653587966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45992.214653587966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45992.214653587966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45992.214653587966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45992.214653587966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45992.214653587966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45992.214653587966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45992.214653587966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45992.214653587966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45992.214653587966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45992.214653587966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45992.214653587966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45992.214653587966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45992.214653587966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45992.214653587966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45992.214653587966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45992.214653587966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45992.214653587966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45992.214653587966</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45992.214653587966</v>
      </c>
      <c r="H265" s="92"/>
      <c r="I265" s="110" t="str">
        <f>IFERROR(VLOOKUP(D265,DB!A:F,6,0),"")</f>
        <v/>
      </c>
      <c r="J265" s="110" t="str">
        <f>IFERROR(VLOOKUP(D265,DB!A:G,7,0),"")</f>
        <v/>
      </c>
      <c r="K265" s="94"/>
      <c r="L265" s="88" t="str">
        <f>IFERROR(VLOOKUP(D265,DB!A:I,9,0),"")</f>
        <v/>
      </c>
    </row>
  </sheetData>
  <dataValidations count="2">
    <dataValidation allowBlank="1" showInputMessage="1" showErrorMessage="1" sqref="E1" xr:uid="{A4F81451-56CC-4543-9497-104C4E44EE4B}"/>
    <dataValidation type="list" allowBlank="1" showInputMessage="1" showErrorMessage="1" sqref="E2:E26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workbookViewId="0">
      <selection activeCell="K16" sqref="K1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100.38259340277727</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39185</v>
      </c>
      <c r="F3" s="38">
        <v>45926.188877314817</v>
      </c>
      <c r="G3" s="105">
        <f t="shared" ref="G3" ca="1" si="0">IFERROR(NOW()-F3,"")</f>
        <v>66.025776273148949</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39185</v>
      </c>
      <c r="F4" s="107">
        <v>45948.661111111112</v>
      </c>
      <c r="G4" s="108">
        <f t="shared" ref="G4" ca="1" si="1">IFERROR(NOW()-F4,"")</f>
        <v>43.553542476853181</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10.841354976852017</v>
      </c>
      <c r="H5" s="136">
        <v>45981.360798611109</v>
      </c>
      <c r="I5" s="106" t="str">
        <f>IFERROR(VLOOKUP(D5,DB!A:F,6,0),"")</f>
        <v>SCECO</v>
      </c>
      <c r="J5" s="106" t="str">
        <f>IFERROR(VLOOKUP(D5,DB!A:G,7,0),"")</f>
        <v>Dead</v>
      </c>
      <c r="K5" s="106" t="s">
        <v>39203</v>
      </c>
      <c r="L5" s="106" t="str">
        <f>IFERROR(VLOOKUP(D5,DB!A:I,9,0),"")</f>
        <v>Latis</v>
      </c>
    </row>
    <row r="6" spans="1:13">
      <c r="A6" s="37" t="s">
        <v>39204</v>
      </c>
      <c r="B6" s="37" t="s">
        <v>5445</v>
      </c>
      <c r="C6" s="37">
        <v>1</v>
      </c>
      <c r="D6" s="37" t="s">
        <v>36123</v>
      </c>
      <c r="E6" s="37" t="s">
        <v>39106</v>
      </c>
      <c r="F6" s="38">
        <v>45992.123136574075</v>
      </c>
      <c r="G6" s="135">
        <f ca="1">IFERROR(NOW()-F6,"")</f>
        <v>9.1517013890552334E-2</v>
      </c>
      <c r="H6" s="38">
        <v>45992.1175</v>
      </c>
      <c r="I6" s="37" t="str">
        <f>IFERROR(VLOOKUP(D6,DB!A:F,6,0),"")</f>
        <v>Generator-SG</v>
      </c>
      <c r="J6" s="37" t="str">
        <f>IFERROR(VLOOKUP(D6,DB!A:G,7,0),"")</f>
        <v>Vandalized</v>
      </c>
      <c r="K6" s="103" t="s">
        <v>39205</v>
      </c>
      <c r="L6" s="37" t="str">
        <f>IFERROR(VLOOKUP(D6,DB!A:I,9,0),"")</f>
        <v>Latis</v>
      </c>
    </row>
    <row r="7" spans="1:13">
      <c r="A7" s="37"/>
      <c r="B7" s="37" t="str">
        <f>IFERROR(VLOOKUP(D7,DB!A:K,11,0),"")</f>
        <v/>
      </c>
      <c r="C7" s="37"/>
      <c r="D7" s="37"/>
      <c r="E7" s="37"/>
      <c r="F7" s="38"/>
      <c r="G7" s="135">
        <f ca="1">IFERROR(NOW()-F7,"")</f>
        <v>45992.214653587966</v>
      </c>
      <c r="H7" s="38"/>
      <c r="I7" s="37" t="str">
        <f>IFERROR(VLOOKUP(D7,DB!A:F,6,0),"")</f>
        <v/>
      </c>
      <c r="J7" s="37" t="str">
        <f>IFERROR(VLOOKUP(D7,DB!A:G,7,0),"")</f>
        <v/>
      </c>
      <c r="K7" s="37"/>
      <c r="L7" s="37" t="str">
        <f>IFERROR(VLOOKUP(D7,DB!A:I,9,0),"")</f>
        <v/>
      </c>
    </row>
    <row r="8" spans="1:13">
      <c r="A8" s="37"/>
      <c r="B8" s="37" t="str">
        <f>IFERROR(VLOOKUP(D8,DB!A:K,11,0),"")</f>
        <v/>
      </c>
      <c r="C8" s="37"/>
      <c r="D8" s="154"/>
      <c r="E8" s="37"/>
      <c r="F8" s="38"/>
      <c r="G8" s="135">
        <f ca="1">IFERROR(NOW()-F8,"")</f>
        <v>45992.214653587966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45992.214653587966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45992.214653587966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45992.214653587966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45992.214653587966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45992.214653587966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45992.214653587966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45992.214653587966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45992.214653587966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45992.214653587966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45992.214653587966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45992.214653587966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45992.214653587966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45992.214653587966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45992.214653587966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45992.214653587966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45992.214653587966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45992.214653587966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45992.214653587966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45992.214653587966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45992.214653587966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45992.214653587966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45992.214653587966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45992.214653587966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45992.214653587966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45992.214653587966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45992.214653587966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45992.214653587966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45992.214653587966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45992.214653587966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45992.214653587966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45992.214653587966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45992.214653587966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45992.214653587966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45992.214653587966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45992.214653587966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45992.214653587966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45992.214653587966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45992.214653587966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45992.214653587966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45992.214653587966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45992.214653587966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45992.214653587966</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45992.214653587966</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45992.214653587966</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45992.214653587966</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45992.214653587966</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45992.214653587966</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45992.214653587966</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45992.214653587966</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45992.214653587966</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45992.214653587966</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45992.214653587966</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45992.214653587966</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45992.214653587966</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45992.214653587966</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45992.214653587966</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45992.214653587966</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45992.214653587966</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45992.214653587966</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45992.214653587966</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45992.214653587966</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45992.214653587966</v>
      </c>
      <c r="H70" s="38"/>
      <c r="I70" s="37" t="str">
        <f>IFERROR(VLOOKUP(D70,DB!A:F,6,0),"")</f>
        <v/>
      </c>
      <c r="J70" s="37" t="str">
        <f>IFERROR(VLOOKUP(D70,DB!A:G,7,0),"")</f>
        <v/>
      </c>
      <c r="K70" s="37"/>
      <c r="L70" s="37" t="str">
        <f>IFERROR(VLOOKUP(D70,DB!A:I,9,0),"")</f>
        <v/>
      </c>
    </row>
    <row r="71" spans="1:12">
      <c r="A71" s="151"/>
      <c r="B71" s="151" t="str">
        <f>IFERROR(VLOOKUP(D71,DB!A:K,11,0),"")</f>
        <v/>
      </c>
      <c r="C71" s="151"/>
      <c r="D71" s="151"/>
      <c r="E71" s="151"/>
      <c r="F71" s="152"/>
      <c r="G71" s="153">
        <f ca="1">IFERROR(NOW()-F71,"")</f>
        <v>45992.214653587966</v>
      </c>
      <c r="H71" s="152"/>
      <c r="I71" s="151" t="str">
        <f>IFERROR(VLOOKUP(D71,DB!A:F,6,0),"")</f>
        <v/>
      </c>
      <c r="J71" s="151" t="str">
        <f>IFERROR(VLOOKUP(D71,DB!A:G,7,0),"")</f>
        <v/>
      </c>
      <c r="K71" s="151"/>
      <c r="L71" s="151" t="str">
        <f>IFERROR(VLOOKUP(D71,DB!A:I,9,0),"")</f>
        <v/>
      </c>
    </row>
  </sheetData>
  <dataValidations count="2">
    <dataValidation allowBlank="1" showInputMessage="1" showErrorMessage="1" sqref="E1" xr:uid="{920C6338-E771-4DAE-8C89-92A9093EA4DE}"/>
    <dataValidation type="list" allowBlank="1" showInputMessage="1" showErrorMessage="1" sqref="E2:E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0"/>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39206</v>
      </c>
      <c r="B2" s="119" t="str">
        <f>IFERROR(VLOOKUP(D2,DB!A:K,11,0),"")</f>
        <v>R6</v>
      </c>
      <c r="C2" s="120">
        <v>1</v>
      </c>
      <c r="D2" s="119" t="s">
        <v>29562</v>
      </c>
      <c r="E2" s="106" t="s">
        <v>39106</v>
      </c>
      <c r="F2" s="121">
        <v>45992.180023148147</v>
      </c>
      <c r="G2" s="72">
        <f ca="1">IFERROR(NOW()-F2,"-")</f>
        <v>3.4630439819011372E-2</v>
      </c>
      <c r="H2" s="121">
        <v>45992.158912037034</v>
      </c>
      <c r="I2" s="119" t="str">
        <f>IFERROR(VLOOKUP(D2,DB!A:F,6,0),"")</f>
        <v>SCECO</v>
      </c>
      <c r="J2" s="119" t="str">
        <f>IFERROR(VLOOKUP(D2,DB!A:G,7,0),"")</f>
        <v>Dead</v>
      </c>
      <c r="K2" s="122" t="s">
        <v>39207</v>
      </c>
      <c r="L2" s="137" t="str">
        <f>IFERROR(VLOOKUP(D2,DB!A:I,9,0),"")</f>
        <v>Latis</v>
      </c>
    </row>
    <row r="3" spans="1:16382" ht="31.5" customHeight="1">
      <c r="A3" s="118"/>
      <c r="B3" s="119" t="str">
        <f>IFERROR(VLOOKUP(D3,DB!A:K,11,0),"")</f>
        <v/>
      </c>
      <c r="C3" s="120"/>
      <c r="D3" s="119"/>
      <c r="E3" s="106"/>
      <c r="F3" s="121"/>
      <c r="G3" s="72">
        <f ca="1">IFERROR(NOW()-F3,"-")</f>
        <v>45992.214653587966</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45992.214653587966</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45992.214653587966</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45992.214653587966</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45992.214653587966</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45992.214653587966</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45992.214653587966</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45992.214653587966</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45992.214653587966</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45992.214653587966</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45992.214653587966</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45992.214653587966</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45992.214653587966</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45992.214653587966</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45992.214653587966</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45992.214653587966</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45992.214653587966</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45992.214653587966</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45992.214653587966</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45992.214653587966</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45992.214653587966</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45992.214653587966</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45992.214653587966</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45992.214653587966</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45992.214653587966</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45992.214653587966</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45992.214653587966</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45992.214653587966</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45992.214653587966</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45992.214653587966</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45992.214653587966</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45992.214653587966</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45992.214653587966</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45992.214653587966</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45992.214653587966</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45992.214653587966</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45992.214653587966</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45992.214653587966</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45992.214653587966</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45992.214653587966</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45992.214653587966</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45992.214653587966</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45992.214653587966</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45992.214653587966</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45992.214653587966</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45992.214653587966</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45992.214653587966</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45992.214653587966</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45992.214653587966</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45992.214653587966</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45992.214653587966</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45992.214653587966</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45992.214653587966</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45992.214653587966</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45992.214653587966</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45992.214653587966</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45992.214653587966</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45992.214653587966</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45992.214653587966</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45992.214653587966</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45992.214653587966</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45992.214653587966</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45992.214653587966</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45992.214653587966</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45992.214653587966</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45992.214653587966</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45992.214653587966</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45992.214653587966</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45992.214653587966</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45992.214653587966</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45992.214653587966</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45992.214653587966</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45992.214653587966</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45992.214653587966</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45992.214653587966</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45992.214653587966</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45992.214653587966</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45992.214653587966</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45992.214653587966</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45992.214653587966</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45992.214653587966</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45992.214653587966</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45992.214653587966</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45992.214653587966</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45992.214653587966</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45992.214653587966</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45992.214653587966</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45992.214653587966</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45992.214653587966</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45992.214653587966</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45992.214653587966</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45992.214653587966</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45992.214653587966</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45992.214653587966</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45992.214653587966</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45992.214653587966</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45992.214653587966</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45992.214653587966</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45992.214653587966</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45992.214653587966</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45992.214653587966</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45992.214653587966</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45992.214653587966</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45992.214653587966</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45992.214653587966</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45992.214653587966</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45992.214653587966</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45992.214653587966</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45992.214653587966</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45992.214653587966</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45992.214653587966</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45992.214653587966</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45992.214653587966</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45992.214653587966</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45992.214653587966</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45992.214653587966</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45992.214653587966</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45992.214653587966</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45992.214653587966</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45992.214653587966</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45992.214653587966</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45992.214653587966</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45992.214653587966</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45992.214653587966</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45992.214653587966</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45992.214653587966</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45992.214653587966</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45992.214653587966</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45992.214653587966</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45992.214653587966</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45992.214653587966</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45992.214653587966</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45992.214653587966</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45992.214653587966</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45992.214653587966</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45992.214653587966</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45992.214653587966</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45992.214653587966</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45992.214653587966</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45992.214653587966</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45992.214653587966</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45992.214653587966</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45992.214653587966</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45992.214653587966</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45992.214653587966</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45992.214653587966</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45992.214653587966</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45992.214653587966</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45992.214653587966</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45992.214653587966</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45992.214653587966</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45992.214653587966</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45992.214653587966</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45992.214653587966</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45992.214653587966</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45992.214653587966</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45992.214653587966</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45992.214653587966</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45992.214653587966</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45992.214653587966</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45992.214653587966</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45992.214653587966</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45992.214653587966</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45992.214653587966</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45992.214653587966</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45992.214653587966</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45992.214653587966</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45992.214653587966</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45992.214653587966</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45992.214653587966</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45992.214653587966</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45992.214653587966</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45992.214653587966</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45992.214653587966</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45992.214653587966</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45992.214653587966</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45992.214653587966</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45992.214653587966</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45992.214653587966</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45992.214653587966</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45992.214653587966</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45992.214653587966</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45992.214653587966</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45992.214653587966</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45992.214653587966</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45992.214653587966</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45992.214653587966</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45992.214653587966</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45992.214653587966</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45992.214653587966</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45992.214653587966</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45992.214653587966</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45992.214653587966</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45992.214653587966</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45992.214653587966</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45992.214653587966</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45992.214653587966</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45992.214653587966</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45992.214653587966</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45992.214653587966</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45992.214653587966</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45992.214653587966</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45992.214653587966</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45992.214653587966</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45992.214653587966</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45992.214653587966</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45992.214653587966</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45992.214653587966</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45992.214653587966</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45992.214653587966</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45992.214653587966</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45992.214653587966</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45992.214653587966</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45992.214653587966</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45992.214653587966</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45992.214653587966</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45992.214653587966</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45992.214653587966</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45992.214653587966</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45992.214653587966</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45992.214653587966</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45992.214653587966</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45992.214653587966</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45992.214653587966</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45992.214653587966</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45992.214653587966</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45992.214653587966</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45992.214653587966</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45992.214653587966</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45992.214653587966</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45992.214653587966</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45992.214653587966</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45992.214653587966</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45992.214653587966</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45992.214653587966</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45992.214653587966</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45992.214653587966</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45992.214653587966</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45992.214653587966</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45992.214653587966</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45992.214653587966</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45992.214653587966</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45992.214653587966</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45992.214653587966</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45992.214653587966</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45992.214653587966</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45992.214653587966</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45992.214653587966</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45992.214653587966</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45992.214653587966</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45992.214653587966</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45992.214653587966</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45992.214653587966</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45992.214653587966</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45992.214653587966</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45992.214653587966</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45992.214653587966</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45992.214653587966</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45992.214653587966</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45992.214653587966</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45992.214653587966</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45992.214653587966</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45992.214653587966</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45992.214653587966</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45992.214653587966</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45992.214653587966</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45992.214653587966</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45992.214653587966</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45992.214653587966</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45992.214653587966</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45992.214653587966</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45992.214653587966</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45992.214653587966</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45992.214653587966</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45992.214653587966</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45992.214653587966</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45992.214653587966</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45992.214653587966</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45992.214653587966</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45992.214653587966</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45992.214653587966</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45992.214653587966</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45992.214653587966</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45992.214653587966</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45992.214653587966</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45992.214653587966</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45992.214653587966</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45992.214653587966</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45992.214653587966</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45992.214653587966</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45992.214653587966</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45992.214653587966</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45992.214653587966</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45992.214653587966</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45992.214653587966</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45992.214653587966</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45992.214653587966</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45992.214653587966</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45992.214653587966</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45992.214653587966</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45992.214653587966</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45992.214653587966</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45992.214653587966</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45992.214653587966</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45992.214653587966</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45992.214653587966</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45992.214653587966</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45992.214653587966</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45992.214653587966</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45992.214653587966</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45992.214653587966</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45992.214653587966</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45992.214653587966</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45992.214653587966</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45992.214653587966</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45992.214653587966</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45992.214653587966</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45992.214653587966</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45992.214653587966</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45992.214653587966</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45992.214653587966</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45992.214653587966</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45992.214653587966</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45992.214653587966</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45992.214653587966</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45992.214653587966</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45992.214653587966</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45992.214653587966</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45992.214653587966</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45992.214653587966</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45992.214653587966</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45992.214653587966</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45992.214653587966</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45992.214653587966</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45992.214653587966</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45992.214653587966</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45992.214653587966</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45992.214653587966</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45992.214653587966</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45992.214653587966</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45992.214653587966</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45992.214653587966</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45992.214653587966</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45992.214653587966</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45992.214653587966</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45992.214653587966</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45992.214653587966</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45992.214653587966</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45992.214653587966</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45992.214653587966</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45992.214653587966</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45992.214653587966</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45992.214653587966</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45992.214653587966</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45992.214653587966</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45992.214653587966</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45992.214653587966</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45992.214653587966</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45992.214653587966</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45992.214653587966</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45992.214653587966</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45992.214653587966</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45992.214653587966</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45992.214653587966</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45992.214653587966</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45992.214653587966</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45992.214653587966</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45992.214653587966</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45992.214653587966</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45992.214653587966</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45992.214653587966</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45992.214653587966</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45992.214653587966</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45992.214653587966</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45992.214653587966</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45992.214653587966</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45992.214653587966</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45992.214653587966</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45992.214653587966</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45992.214653587966</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45992.214653587966</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45992.214653587966</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45992.214653587966</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45992.214653587966</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45992.214653587966</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45992.214653587966</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45992.214653587966</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45992.214653587966</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45992.214653587966</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45992.214653587966</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45992.214653587966</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45992.214653587966</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45992.214653587966</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45992.214653587966</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45992.214653587966</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45992.214653587966</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45992.214653587966</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45992.214653587966</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45992.214653587966</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45992.214653587966</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45992.214653587966</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45992.214653587966</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45992.214653587966</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45992.214653587966</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45992.214653587966</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45992.214653587966</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45992.214653587966</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45992.214653587966</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45992.214653587966</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45992.214653587966</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45992.214653587966</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45992.214653587966</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45992.214653587966</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45992.214653587966</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45992.214653587966</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45992.214653587966</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45992.214653587966</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45992.214653587966</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45992.214653587966</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45992.214653587966</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45992.214653587966</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45992.214653587966</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45992.214653587966</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45992.214653587966</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45992.214653587966</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45992.214653587966</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45992.214653587966</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45992.214653587966</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45992.214653587966</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45992.214653587966</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45992.214653587966</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45992.214653587966</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45992.214653587966</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45992.214653587966</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45992.214653587966</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45992.214653587966</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45992.214653587966</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45992.214653587966</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45992.214653587966</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45992.214653587966</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45992.214653587966</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45992.214653587966</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45992.214653587966</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45992.214653587966</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45992.214653587966</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45992.214653587966</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45992.214653587966</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45992.214653587966</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45992.214653587966</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45992.214653587966</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45992.214653587966</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45992.214653587966</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45992.214653587966</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45992.214653587966</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45992.214653587966</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45992.214653587966</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45992.214653587966</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45992.214653587966</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45992.214653587966</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45992.214653587966</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45992.214653587966</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45992.214653587966</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45992.214653587966</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45992.214653587966</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45992.214653587966</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45992.214653587966</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45992.214653587966</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45992.214653587966</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45992.214653587966</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45992.214653587966</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45992.214653587966</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45992.214653587966</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45992.214653587966</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45992.214653587966</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45992.214653587966</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45992.214653587966</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45992.214653587966</v>
      </c>
      <c r="H479" s="121"/>
      <c r="I479" s="119" t="str">
        <f>IFERROR(VLOOKUP(D479,DB!A:F,6,0),"")</f>
        <v/>
      </c>
      <c r="J479" s="119" t="str">
        <f>IFERROR(VLOOKUP(D479,DB!A:G,7,0),"")</f>
        <v/>
      </c>
      <c r="K479" s="122"/>
      <c r="L479" s="137" t="str">
        <f>IFERROR(VLOOKUP(D479,DB!A:I,9,0),"")</f>
        <v/>
      </c>
    </row>
    <row r="480" spans="1:12" ht="31.5" customHeight="1">
      <c r="A480" s="143"/>
      <c r="B480" s="144" t="str">
        <f>IFERROR(VLOOKUP(D480,DB!A:K,11,0),"")</f>
        <v/>
      </c>
      <c r="C480" s="145"/>
      <c r="D480" s="144"/>
      <c r="E480" s="142"/>
      <c r="F480" s="146"/>
      <c r="G480" s="147">
        <f ca="1">IFERROR(NOW()-F480,"-")</f>
        <v>45992.214653587966</v>
      </c>
      <c r="H480" s="146"/>
      <c r="I480" s="144" t="str">
        <f>IFERROR(VLOOKUP(D480,DB!A:F,6,0),"")</f>
        <v/>
      </c>
      <c r="J480" s="144" t="str">
        <f>IFERROR(VLOOKUP(D480,DB!A:G,7,0),"")</f>
        <v/>
      </c>
      <c r="K480" s="148"/>
      <c r="L480" s="149" t="str">
        <f>IFERROR(VLOOKUP(D480,DB!A:I,9,0),"")</f>
        <v/>
      </c>
    </row>
  </sheetData>
  <dataValidations count="2">
    <dataValidation allowBlank="1" showInputMessage="1" showErrorMessage="1" sqref="E1" xr:uid="{9E1BC488-8814-4F8A-8DBE-742B3278AB71}"/>
    <dataValidation type="list" allowBlank="1" showInputMessage="1" showErrorMessage="1" sqref="E2:E4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2025-12-01T02:09:15Z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