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171" documentId="120_S{2AC9BD13-BADA-5192-A53E-5A8FF88502F6}" xr6:coauthVersionLast="47" xr6:coauthVersionMax="47" xr10:uidLastSave="{944D3E47-E328-4505-8009-7BB475BCFCA9}"/>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<sst xmlns="http://schemas.openxmlformats.org/spreadsheetml/2006/main" count="180299" uniqueCount="39133">
  <si>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</si>
  <si>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</si>
  <si>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</si>
  <si>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</si>
  <si>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</si>
  <si>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</si>
  <si>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</si>
  <si>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</si>
  <si>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</si>
  <si>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</si>
  <si>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</si>
  <si>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</si>
  <si>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</si>
  <si>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</si>
  <si>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</si>
  <si>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</si>
  <si>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</si>
  <si>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</si>
  <si>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</si>
  <si>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</si>
  <si>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</si>
  <si>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</si>
  <si>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</si>
  <si>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</si>
  <si>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</si>
  <si>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</si>
  <si>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</si>
  <si>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</si>
  <si>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</si>
  <si>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</si>
  <si>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</si>
  <si>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</si>
  <si>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</si>
  <si>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</si>
  <si>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</si>
  <si>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</si>
  <si>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</si>
  <si>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</si>
  <si>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</si>
  <si>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</si>
  <si>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</si>
  <si>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</si>
  <si>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</si>
  <si>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</si>
  <si>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</si>
  <si>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</si>
  <si>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</si>
  <si>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</si>
  <si>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</si>
  <si>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</si>
  <si>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</si>
  <si>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</si>
  <si>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</si>
  <si>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</si>
  <si>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</si>
  <si>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</si>
  <si>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</si>
  <si>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</si>
  <si>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</si>
  <si>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</si>
  <si>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</si>
  <si>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</si>
  <si>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</si>
  <si>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</si>
  <si>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</si>
  <si>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</si>
  <si>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</si>
  <si>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</si>
  <si>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</si>
  <si>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</si>
  <si>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</si>
  <si>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</si>
  <si>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</si>
  <si>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</si>
  <si>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</si>
  <si>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</si>
  <si>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</si>
  <si>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</si>
  <si>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</si>
  <si>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</si>
  <si>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</si>
  <si>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</si>
  <si>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</si>
  <si>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</si>
  <si>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</si>
  <si>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</si>
  <si>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</si>
  <si>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</si>
  <si>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</si>
  <si>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</si>
  <si>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</si>
  <si>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</si>
  <si>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</si>
  <si>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</si>
  <si>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</si>
  <si>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</si>
  <si>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</si>
  <si>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</si>
  <si>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</si>
  <si>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</si>
  <si>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</si>
  <si>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</si>
  <si>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</si>
  <si>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</si>
  <si>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</si>
  <si>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</si>
  <si>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</si>
  <si>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</si>
  <si>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</si>
  <si>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</si>
  <si>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</si>
  <si>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</si>
  <si>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</si>
  <si>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</si>
  <si>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</si>
  <si>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</si>
  <si>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</si>
  <si>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</si>
  <si>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</si>
  <si>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</si>
  <si>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</si>
  <si>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</si>
  <si>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</si>
  <si>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</si>
  <si>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</si>
  <si>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</si>
  <si>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</si>
  <si>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</si>
  <si>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</si>
  <si>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</si>
  <si>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</si>
  <si>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</si>
  <si>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</si>
  <si>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</si>
  <si>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</si>
  <si>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</si>
  <si>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</si>
  <si>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</si>
  <si>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</si>
  <si>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</si>
  <si>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</si>
  <si>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</si>
  <si>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</si>
  <si>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</si>
  <si>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</si>
  <si>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</si>
  <si>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</si>
  <si>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</si>
  <si>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</si>
  <si>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</si>
  <si>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</si>
  <si>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</si>
  <si>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</si>
  <si>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</si>
  <si>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</si>
  <si>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</si>
  <si>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</si>
  <si>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</si>
  <si>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</si>
  <si>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</si>
  <si>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</si>
  <si>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</si>
  <si>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</si>
  <si>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</si>
  <si>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</si>
  <si>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</si>
  <si>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</si>
  <si>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</si>
  <si>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</si>
  <si>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</si>
  <si>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</si>
  <si>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</si>
  <si>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</si>
  <si>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</si>
  <si>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</si>
  <si>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</si>
  <si>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</si>
  <si>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</si>
  <si>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</si>
  <si>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</si>
  <si>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</si>
  <si>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</si>
  <si>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</si>
  <si>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</si>
  <si>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</si>
  <si>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</si>
  <si>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</si>
  <si>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</si>
  <si>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</si>
  <si>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</si>
  <si>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</si>
  <si>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</si>
  <si>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</si>
  <si>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</si>
  <si>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</si>
  <si>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</si>
  <si>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</si>
  <si>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</si>
  <si>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</si>
  <si>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</si>
  <si>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</si>
  <si>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</si>
  <si>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</si>
  <si>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</si>
  <si>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</si>
  <si>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</si>
  <si>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</si>
  <si>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</si>
  <si>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</si>
  <si>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</si>
  <si>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</si>
  <si>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</si>
  <si>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</si>
  <si>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</si>
  <si>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</si>
  <si>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</si>
  <si>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</si>
  <si>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</si>
  <si>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</si>
  <si>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</si>
  <si>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</si>
  <si>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</si>
  <si>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</si>
  <si>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</si>
  <si>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</si>
  <si>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</si>
  <si>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</si>
  <si>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</si>
  <si>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</si>
  <si>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</si>
  <si>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</si>
  <si>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</si>
  <si>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</si>
  <si>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</si>
  <si>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</si>
  <si>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</si>
  <si>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</si>
  <si>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</si>
  <si>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</si>
  <si>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</si>
  <si>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</si>
  <si>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</si>
  <si>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</si>
  <si>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</si>
  <si>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</si>
  <si>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</si>
  <si>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</si>
  <si>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</si>
  <si>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</si>
  <si>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</si>
  <si>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</si>
  <si>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</si>
  <si>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</si>
  <si>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</si>
  <si>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</si>
  <si>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</si>
  <si>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</si>
  <si>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</si>
  <si>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</si>
  <si>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</si>
  <si>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</si>
  <si>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</si>
  <si>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</si>
  <si>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</si>
  <si>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</si>
  <si>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</si>
  <si>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</si>
  <si>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</si>
  <si>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</si>
  <si>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</si>
  <si>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</si>
  <si>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</si>
  <si>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</si>
  <si>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</si>
  <si>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</si>
  <si>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</si>
  <si>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</si>
  <si>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</si>
  <si>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</si>
  <si>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</si>
  <si>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</si>
  <si>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</si>
  <si>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</si>
  <si>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</si>
  <si>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</si>
  <si>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</si>
  <si>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</si>
  <si>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</si>
  <si>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</si>
  <si>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</si>
  <si>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</si>
  <si>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</si>
  <si>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</si>
  <si>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</si>
  <si>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</si>
  <si>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</si>
  <si>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</si>
  <si>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</si>
  <si>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</si>
  <si>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</si>
  <si>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</si>
  <si>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</si>
  <si>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</si>
  <si>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</si>
  <si>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</si>
  <si>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</si>
  <si>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</si>
  <si>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</si>
  <si>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</si>
  <si>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</si>
  <si>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</si>
  <si>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</si>
  <si>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</si>
  <si>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</si>
  <si>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</si>
  <si>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</si>
  <si>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</si>
  <si>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</si>
  <si>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</si>
  <si>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</si>
  <si>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</si>
  <si>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</si>
  <si>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</si>
  <si>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</si>
  <si>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</si>
  <si>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</si>
  <si>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</si>
  <si>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</si>
  <si>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</si>
  <si>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</si>
  <si>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</si>
  <si>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</si>
  <si>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</si>
  <si>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</si>
  <si>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</si>
  <si>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</si>
  <si>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</si>
  <si>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</si>
  <si>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</si>
  <si>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</si>
  <si>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</si>
  <si>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</si>
  <si>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</si>
  <si>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</si>
  <si>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</si>
  <si>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</si>
  <si>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</si>
  <si>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</si>
  <si>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</si>
  <si>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</si>
  <si>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</si>
  <si>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</si>
  <si>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</si>
  <si>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</si>
  <si>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</si>
  <si>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</si>
  <si>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</si>
  <si>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</si>
  <si>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</si>
  <si>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</si>
  <si>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</si>
  <si>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</si>
  <si>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</si>
  <si>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</si>
  <si>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</si>
  <si>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</si>
  <si>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</si>
  <si>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</si>
  <si>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</si>
  <si>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</si>
  <si>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</si>
  <si>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</si>
  <si>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</si>
  <si>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</si>
  <si>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</si>
  <si>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</si>
  <si>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</si>
  <si>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</si>
  <si>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</si>
  <si>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</si>
  <si>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</si>
  <si>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</si>
  <si>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</si>
  <si>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</si>
  <si>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</si>
  <si>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</si>
  <si>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</si>
  <si>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</si>
  <si>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</si>
  <si>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</si>
  <si>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</si>
  <si>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</si>
  <si>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</si>
  <si>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</si>
  <si>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</si>
  <si>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</si>
  <si>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</si>
  <si>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</si>
  <si>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</si>
  <si>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</si>
  <si>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</si>
  <si>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</si>
  <si>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</si>
  <si>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</si>
  <si>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</si>
  <si>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</si>
  <si>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</si>
  <si>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</si>
  <si>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</si>
  <si>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</si>
  <si>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</si>
  <si>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</si>
  <si>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</si>
  <si>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</si>
  <si>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</si>
  <si>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</si>
  <si>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</si>
  <si>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</si>
  <si>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</si>
  <si>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</si>
  <si>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</si>
  <si>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</si>
  <si>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</si>
  <si>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</si>
  <si>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</si>
  <si>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</si>
  <si>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</si>
  <si>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</si>
  <si>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</si>
  <si>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</si>
  <si>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</si>
  <si>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</si>
  <si>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</si>
  <si>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</si>
  <si>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</si>
  <si>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</si>
  <si>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</si>
  <si>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</si>
  <si>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</si>
  <si>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</si>
  <si>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</si>
  <si>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</si>
  <si>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</si>
  <si>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</si>
  <si>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</si>
  <si>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</si>
  <si>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</si>
  <si>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</si>
  <si>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</si>
  <si>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</si>
  <si>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</si>
  <si>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</si>
  <si>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</si>
  <si>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</si>
  <si>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</si>
  <si>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</si>
  <si>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</si>
  <si>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</si>
  <si>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</si>
  <si>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</si>
  <si>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</si>
  <si>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</si>
  <si>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</si>
  <si>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</si>
  <si>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</si>
  <si>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</si>
  <si>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</si>
  <si>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</si>
  <si>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</si>
  <si>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</si>
  <si>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</si>
  <si>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</si>
  <si>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</si>
  <si>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</si>
  <si>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</si>
  <si>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</si>
  <si>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</si>
  <si>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</si>
  <si>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</si>
  <si>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</si>
  <si>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</si>
  <si>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</si>
  <si>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</si>
  <si>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</si>
  <si>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</si>
  <si>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</si>
  <si>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</si>
  <si>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</si>
  <si>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</si>
  <si>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</si>
  <si>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</si>
  <si>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</si>
  <si>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</si>
  <si>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</si>
  <si>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</si>
  <si>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</si>
  <si>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</si>
  <si>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</si>
  <si>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</si>
  <si>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</si>
  <si>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</si>
  <si>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</si>
  <si>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</si>
  <si>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</si>
  <si>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</si>
  <si>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</si>
  <si>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</si>
  <si>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</si>
  <si>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</si>
  <si>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</si>
  <si>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</si>
  <si>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</si>
  <si>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</si>
  <si>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</si>
  <si>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</si>
  <si>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</si>
  <si>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</si>
  <si>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</si>
  <si>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</si>
  <si>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</si>
  <si>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</si>
  <si>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</si>
  <si>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</si>
  <si>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</si>
  <si>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</si>
  <si>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</si>
  <si>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</si>
  <si>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</si>
  <si>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</si>
  <si>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</si>
  <si>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</si>
  <si>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</si>
  <si>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</si>
  <si>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</si>
  <si>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</si>
  <si>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</si>
  <si>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</si>
  <si>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</si>
  <si>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</si>
  <si>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</si>
  <si>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</si>
  <si>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</si>
  <si>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</si>
  <si>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</si>
  <si>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</si>
  <si>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</si>
  <si>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</si>
  <si>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</si>
  <si>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</si>
  <si>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</si>
  <si>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</si>
  <si>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</si>
  <si>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</si>
  <si>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</si>
  <si>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</si>
  <si>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</si>
  <si>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</si>
  <si>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</si>
  <si>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</si>
  <si>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</si>
  <si>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</si>
  <si>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</si>
  <si>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</si>
  <si>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</si>
  <si>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</si>
  <si>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</si>
  <si>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</si>
  <si>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</si>
  <si>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</si>
  <si>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</si>
  <si>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</si>
  <si>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</si>
  <si>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</si>
  <si>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</si>
  <si>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</si>
  <si>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</si>
  <si>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</si>
  <si>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</si>
  <si>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</si>
  <si>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</si>
  <si>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</si>
  <si>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</si>
  <si>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</si>
  <si>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</si>
  <si>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</si>
  <si>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</si>
  <si>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</si>
  <si>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</si>
  <si>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</si>
  <si>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</si>
  <si>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</si>
  <si>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</si>
  <si>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</si>
  <si>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</si>
  <si>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</si>
  <si>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</si>
  <si>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</si>
  <si>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</si>
  <si>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</si>
  <si>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</si>
  <si>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</si>
  <si>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</si>
  <si>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</si>
  <si>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</si>
  <si>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</si>
  <si>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</si>
  <si>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</si>
  <si>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</si>
  <si>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</si>
  <si>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</si>
  <si>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</si>
  <si>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</si>
  <si>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</si>
  <si>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</si>
  <si>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</si>
  <si>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</si>
  <si>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</si>
  <si>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</si>
  <si>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</si>
  <si>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</si>
  <si>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</si>
  <si>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</si>
  <si>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</si>
  <si>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</si>
  <si>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</si>
  <si>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</si>
  <si>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</si>
  <si>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</si>
  <si>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</si>
  <si>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</si>
  <si>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</si>
  <si>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</si>
  <si>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</si>
  <si>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</si>
  <si>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</si>
  <si>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</si>
  <si>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</si>
  <si>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</si>
  <si>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</si>
  <si>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</si>
  <si>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</si>
  <si>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</si>
  <si>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</si>
  <si>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</si>
  <si>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</si>
  <si>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</si>
  <si>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</si>
  <si>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</si>
  <si>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</si>
  <si>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</si>
  <si>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</si>
  <si>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</si>
  <si>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</si>
  <si>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</si>
  <si>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</si>
  <si>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</si>
  <si>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</si>
  <si>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</si>
  <si>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</si>
  <si>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</si>
  <si>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</si>
  <si>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</si>
  <si>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</si>
  <si>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</si>
  <si>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</si>
  <si>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</si>
  <si>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</si>
  <si>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</si>
  <si>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</si>
  <si>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</si>
  <si>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</si>
  <si>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</si>
  <si>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</si>
  <si>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</si>
  <si>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</si>
  <si>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</si>
  <si>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</si>
  <si>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</si>
  <si>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</si>
  <si>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</si>
  <si>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</si>
  <si>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</si>
  <si>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</si>
  <si>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</si>
  <si>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</si>
  <si>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</si>
  <si>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</si>
  <si>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</si>
  <si>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</si>
  <si>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</si>
  <si>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</si>
  <si>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</si>
  <si>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</si>
  <si>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</si>
  <si>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</si>
  <si>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</si>
  <si>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</si>
  <si>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</si>
  <si>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</si>
  <si>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</si>
  <si>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</si>
  <si>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</si>
  <si>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</si>
  <si>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</si>
  <si>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</si>
  <si>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</si>
  <si>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</si>
  <si>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</si>
  <si>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</si>
  <si>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</si>
  <si>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</si>
  <si>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</si>
  <si>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</si>
  <si>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</si>
  <si>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</si>
  <si>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</si>
  <si>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</si>
  <si>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</si>
  <si>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</si>
  <si>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</si>
  <si>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</si>
  <si>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</si>
  <si>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</si>
  <si>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</si>
  <si>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</si>
  <si>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</si>
  <si>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</si>
  <si>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</si>
  <si>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</si>
  <si>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</si>
  <si>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</si>
  <si>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</si>
  <si>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</si>
  <si>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</si>
  <si>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</si>
  <si>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</si>
  <si>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</si>
  <si>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</si>
  <si>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</si>
  <si>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</si>
  <si>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</si>
  <si>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</si>
  <si>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</si>
  <si>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</si>
  <si>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</si>
  <si>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</si>
  <si>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</si>
  <si>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</si>
  <si>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</si>
  <si>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</si>
  <si>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</si>
  <si>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</si>
  <si>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</si>
  <si>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</si>
  <si>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</si>
  <si>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</si>
  <si>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</si>
  <si>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</si>
  <si>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</si>
  <si>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</si>
  <si>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</si>
  <si>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</si>
  <si>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</si>
  <si>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</si>
  <si>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</si>
  <si>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</si>
  <si>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</si>
  <si>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</si>
  <si>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</si>
  <si>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</si>
  <si>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</si>
  <si>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</si>
  <si>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</si>
  <si>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</si>
  <si>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</si>
  <si>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</si>
  <si>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</si>
  <si>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</si>
  <si>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</si>
  <si>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</si>
  <si>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</si>
  <si>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</si>
  <si>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</si>
  <si>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</si>
  <si>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</si>
  <si>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</si>
  <si>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</si>
  <si>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</si>
  <si>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</si>
  <si>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</si>
  <si>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</si>
  <si>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</si>
  <si>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</si>
  <si>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</si>
  <si>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</si>
  <si>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</si>
  <si>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</si>
  <si>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</si>
  <si>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</si>
  <si>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</si>
  <si>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</si>
  <si>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</si>
  <si>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</si>
  <si>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</si>
  <si>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</si>
  <si>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</si>
  <si>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</si>
  <si>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</si>
  <si>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</si>
  <si>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</si>
  <si>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</si>
  <si>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</si>
  <si>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</si>
  <si>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</si>
  <si>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</si>
  <si>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</si>
  <si>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</si>
  <si>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</si>
  <si>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</si>
  <si>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</si>
  <si>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</si>
  <si>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</si>
  <si>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</si>
  <si>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</si>
  <si>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</si>
  <si>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</si>
  <si>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</si>
  <si>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</si>
  <si>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</si>
  <si>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</si>
  <si>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</si>
  <si>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</si>
  <si>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</si>
  <si>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</si>
  <si>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</si>
  <si>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</si>
  <si>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</si>
  <si>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</si>
  <si>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</si>
  <si>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</si>
  <si>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</si>
  <si>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</si>
  <si>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</si>
  <si>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</si>
  <si>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</si>
  <si>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</si>
  <si>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</si>
  <si>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</si>
  <si>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</si>
  <si>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</si>
  <si>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</si>
  <si>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</si>
  <si>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</si>
  <si>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</si>
  <si>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</si>
  <si>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</si>
  <si>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</si>
  <si>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</si>
  <si>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</si>
  <si>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</si>
  <si>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</si>
  <si>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</si>
  <si>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</si>
  <si>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</si>
  <si>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</si>
  <si>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</si>
  <si>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</si>
  <si>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</si>
  <si>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</si>
  <si>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</si>
  <si>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</si>
  <si>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</si>
  <si>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</si>
  <si>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</si>
  <si>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</si>
  <si>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</si>
  <si>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</si>
  <si>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</si>
  <si>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</si>
  <si>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</si>
  <si>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</si>
  <si>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</si>
  <si>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</si>
  <si>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</si>
  <si>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</si>
  <si>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</si>
  <si>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</si>
  <si>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</si>
  <si>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</si>
  <si>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</si>
  <si>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</si>
  <si>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</si>
  <si>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</si>
  <si>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</si>
  <si>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</si>
  <si>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</si>
  <si>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</si>
  <si>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</si>
  <si>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</si>
  <si>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</si>
  <si>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</si>
  <si>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</si>
  <si>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</si>
  <si>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</si>
  <si>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</si>
  <si>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</si>
  <si>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</si>
  <si>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</si>
  <si>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</si>
  <si>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</si>
  <si>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</si>
  <si>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</si>
  <si>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</si>
  <si>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</si>
  <si>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</si>
  <si>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</si>
  <si>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</si>
  <si>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</si>
  <si>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</si>
  <si>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</si>
  <si>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</si>
  <si>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</si>
  <si>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</si>
  <si>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</si>
  <si>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</si>
  <si>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</si>
  <si>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</si>
  <si>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</si>
  <si>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</si>
  <si>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</si>
  <si>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</si>
  <si>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</si>
  <si>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</si>
  <si>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</si>
  <si>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</si>
  <si>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</si>
  <si>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</si>
  <si>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</si>
  <si>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</si>
  <si>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</si>
  <si>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</si>
  <si>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</si>
  <si>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</si>
  <si>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</si>
  <si>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</si>
  <si>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</si>
  <si>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</si>
  <si>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</si>
  <si>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</si>
  <si>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</si>
  <si>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</si>
  <si>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</si>
  <si>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</si>
  <si>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</si>
  <si>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</si>
  <si>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</si>
  <si>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</si>
  <si>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</si>
  <si>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</si>
  <si>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</si>
  <si>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</si>
  <si>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</si>
  <si>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</si>
  <si>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</si>
  <si>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</si>
  <si>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</si>
  <si>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</si>
  <si>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</si>
  <si>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</si>
  <si>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</si>
  <si>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</si>
  <si>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</si>
  <si>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</si>
  <si>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</si>
  <si>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</si>
  <si>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</si>
  <si>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</si>
  <si>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</si>
  <si>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</si>
  <si>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</si>
  <si>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</si>
  <si>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</si>
  <si>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</si>
  <si>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</si>
  <si>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</si>
  <si>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</si>
  <si>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</si>
  <si>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</si>
  <si>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</si>
  <si>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</si>
  <si>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</si>
  <si>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</si>
  <si>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</si>
  <si>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</si>
  <si>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</si>
  <si>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</si>
  <si>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</si>
  <si>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</si>
  <si>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</si>
  <si>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</si>
  <si>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</si>
  <si>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</si>
  <si>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</si>
  <si>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</si>
  <si>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</si>
  <si>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</si>
  <si>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</si>
  <si>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</si>
  <si>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</si>
  <si>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</si>
  <si>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</si>
  <si>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</si>
  <si>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</si>
  <si>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</si>
  <si>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</si>
  <si>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</si>
  <si>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</si>
  <si>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</si>
  <si>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</si>
  <si>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</si>
  <si>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</si>
  <si>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</si>
  <si>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</si>
  <si>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</si>
  <si>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</si>
  <si>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</si>
  <si>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</si>
  <si>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</si>
  <si>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</si>
  <si>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</si>
  <si>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</si>
  <si>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</si>
  <si>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</si>
  <si>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</si>
  <si>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</si>
  <si>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</si>
  <si>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</si>
  <si>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</si>
  <si>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</si>
  <si>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</si>
  <si>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</si>
  <si>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</si>
  <si>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</si>
  <si>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</si>
  <si>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</si>
  <si>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</si>
  <si>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</si>
  <si>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</si>
  <si>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</si>
  <si>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</si>
  <si>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</si>
  <si>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</si>
  <si>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</si>
  <si>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</si>
  <si>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</si>
  <si>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</si>
  <si>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</si>
  <si>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</si>
  <si>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</si>
  <si>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</si>
  <si>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</si>
  <si>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</si>
  <si>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</si>
  <si>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</si>
  <si>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</si>
  <si>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</si>
  <si>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</si>
  <si>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</si>
  <si>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</si>
  <si>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</si>
  <si>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</si>
  <si>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</si>
  <si>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</si>
  <si>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</si>
  <si>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</si>
  <si>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</si>
  <si>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</si>
  <si>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</si>
  <si>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</si>
  <si>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</si>
  <si>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</si>
  <si>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</si>
  <si>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</si>
  <si>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</si>
  <si>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</si>
  <si>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</si>
  <si>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</si>
  <si>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</si>
  <si>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</si>
  <si>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</si>
  <si>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</si>
  <si>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</si>
  <si>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</si>
  <si>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</si>
  <si>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</si>
  <si>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</si>
  <si>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</si>
  <si>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</si>
  <si>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</si>
  <si>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</si>
  <si>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</si>
  <si>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</si>
  <si>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</si>
  <si>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</si>
  <si>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</si>
  <si>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</si>
  <si>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</si>
  <si>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</si>
  <si>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</si>
  <si>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</si>
  <si>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</si>
  <si>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</si>
  <si>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</si>
  <si>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</si>
  <si>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</si>
  <si>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</si>
  <si>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</si>
  <si>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</si>
  <si>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</si>
  <si>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</si>
  <si>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</si>
  <si>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</si>
  <si>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</si>
  <si>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</si>
  <si>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</si>
  <si>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</si>
  <si>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</si>
  <si>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</si>
  <si>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</si>
  <si>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</si>
  <si>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</si>
  <si>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</si>
  <si>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</si>
  <si>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</si>
  <si>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</si>
  <si>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</si>
  <si>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</si>
  <si>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</si>
  <si>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</si>
  <si>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</si>
  <si>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</si>
  <si>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</si>
  <si>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</si>
  <si>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</si>
  <si>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</si>
  <si>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</si>
  <si>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</si>
  <si>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</si>
  <si>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</si>
  <si>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</si>
  <si>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</si>
  <si>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</si>
  <si>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</si>
  <si>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</si>
  <si>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</si>
  <si>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</si>
  <si>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</si>
  <si>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</si>
  <si>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</si>
  <si>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</si>
  <si>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</si>
  <si>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</si>
  <si>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</si>
  <si>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</si>
  <si>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</si>
  <si>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</si>
  <si>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</si>
  <si>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</si>
  <si>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</si>
  <si>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</si>
  <si>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</si>
  <si>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</si>
  <si>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</si>
  <si>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</si>
  <si>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</si>
  <si>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</si>
  <si>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</si>
  <si>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</si>
  <si>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</si>
  <si>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</si>
  <si>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</si>
  <si>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</si>
  <si>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</si>
  <si>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</si>
  <si>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</si>
  <si>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</si>
  <si>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</si>
  <si>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</si>
  <si>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</si>
  <si>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</si>
  <si>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</si>
  <si>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</si>
  <si>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</si>
  <si>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</si>
  <si>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</si>
  <si>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</si>
  <si>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</si>
  <si>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</si>
  <si>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</si>
  <si>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</si>
  <si>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</si>
  <si>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</si>
  <si>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</si>
  <si>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</si>
  <si>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</si>
  <si>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</si>
  <si>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</si>
  <si>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</si>
  <si>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</si>
  <si>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</si>
  <si>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</si>
  <si>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</si>
  <si>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</si>
  <si>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</si>
  <si>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</si>
  <si>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</si>
  <si>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</si>
  <si>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</si>
  <si>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</si>
  <si>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</si>
  <si>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</si>
  <si>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</si>
  <si>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</si>
  <si>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</si>
  <si>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</si>
  <si>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</si>
  <si>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</si>
  <si>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</si>
  <si>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</si>
  <si>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</si>
  <si>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</si>
  <si>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</si>
  <si>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</si>
  <si>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</si>
  <si>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</si>
  <si>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</si>
  <si>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</si>
  <si>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</si>
  <si>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</si>
  <si>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</si>
  <si>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</si>
  <si>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</si>
  <si>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</si>
  <si>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</si>
  <si>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</si>
  <si>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</si>
  <si>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</si>
  <si>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</si>
  <si>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</si>
  <si>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</si>
  <si>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</si>
  <si>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</si>
  <si>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</si>
  <si>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</si>
  <si>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</si>
  <si>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</si>
  <si>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</si>
  <si>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</si>
  <si>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</si>
  <si>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</si>
  <si>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</si>
  <si>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</si>
  <si>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</si>
  <si>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</si>
  <si>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</si>
  <si>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</si>
  <si>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</si>
  <si>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</si>
  <si>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</si>
  <si>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</si>
  <si>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</si>
  <si>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</si>
  <si>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</si>
  <si>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</si>
  <si>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</si>
  <si>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</si>
  <si>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</si>
  <si>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</si>
  <si>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</si>
  <si>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</si>
  <si>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</si>
  <si>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</si>
  <si>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</si>
  <si>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</si>
  <si>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</si>
  <si>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</si>
  <si>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</si>
  <si>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</si>
  <si>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</si>
  <si>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</si>
  <si>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</si>
  <si>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</si>
  <si>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</si>
  <si>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</si>
  <si>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</si>
  <si>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</si>
  <si>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</si>
  <si>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</si>
  <si>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</si>
  <si>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</si>
  <si>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</si>
  <si>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</si>
  <si>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</si>
  <si>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</si>
  <si>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</si>
  <si>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</si>
  <si>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</si>
  <si>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</si>
  <si>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</si>
  <si>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</si>
  <si>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</si>
  <si>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</si>
  <si>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</si>
  <si>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</si>
  <si>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</si>
  <si>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</si>
  <si>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</si>
  <si>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</si>
  <si>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</si>
  <si>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</si>
  <si>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</si>
  <si>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</si>
  <si>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</si>
  <si>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</si>
  <si>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</si>
  <si>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</si>
  <si>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</si>
  <si>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</si>
  <si>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</si>
  <si>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</si>
  <si>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</si>
  <si>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</si>
  <si>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</si>
  <si>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</si>
  <si>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</si>
  <si>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</si>
  <si>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</si>
  <si>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</si>
  <si>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</si>
  <si>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</si>
  <si>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</si>
  <si>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</si>
  <si>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</si>
  <si>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</si>
  <si>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</si>
  <si>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</si>
  <si>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</si>
  <si>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</si>
  <si>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</si>
  <si>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</si>
  <si>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</si>
  <si>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</si>
  <si>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</si>
  <si>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</si>
  <si>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</si>
  <si>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</si>
  <si>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</si>
  <si>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</si>
  <si>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</si>
  <si>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</si>
  <si>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</si>
  <si>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</si>
  <si>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</si>
  <si>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</si>
  <si>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</si>
  <si>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</si>
  <si>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</si>
  <si>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</si>
  <si>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</si>
  <si>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</si>
  <si>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</si>
  <si>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</si>
  <si>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</si>
  <si>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</si>
  <si>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</si>
  <si>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</si>
  <si>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</si>
  <si>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</si>
  <si>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</si>
  <si>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</si>
  <si>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</si>
  <si>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</si>
  <si>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</si>
  <si>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</si>
  <si>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</si>
  <si>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</si>
  <si>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</si>
  <si>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</si>
  <si>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</si>
  <si>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</si>
  <si>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</si>
  <si>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</si>
  <si>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</si>
  <si>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</si>
  <si>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</si>
  <si>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</si>
  <si>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</si>
  <si>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</si>
  <si>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</si>
  <si>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</si>
  <si>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</si>
  <si>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</si>
  <si>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</si>
  <si>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</si>
  <si>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</si>
  <si>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</si>
  <si>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</si>
  <si>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</si>
  <si>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</si>
  <si>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</si>
  <si>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</si>
  <si>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</si>
  <si>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</si>
  <si>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</si>
  <si>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</si>
  <si>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</si>
  <si>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</si>
  <si>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</si>
  <si>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</si>
  <si>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</si>
  <si>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</si>
  <si>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</si>
  <si>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</si>
  <si>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</si>
  <si>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</si>
  <si>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</si>
  <si>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</si>
  <si>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</si>
  <si>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</si>
  <si>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</si>
  <si>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</si>
  <si>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</si>
  <si>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</si>
  <si>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</si>
  <si>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</si>
  <si>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</si>
  <si>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</si>
  <si>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</si>
  <si>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</si>
  <si>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</si>
  <si>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</si>
  <si>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</si>
  <si>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</si>
  <si>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</si>
  <si>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</si>
  <si>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</si>
  <si>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</si>
  <si>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</si>
  <si>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</si>
  <si>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</si>
  <si>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</si>
  <si>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</si>
  <si>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</si>
  <si>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</si>
  <si>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</si>
  <si>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</si>
  <si>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</si>
  <si>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</si>
  <si>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</si>
  <si>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</si>
  <si>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</si>
  <si>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</si>
  <si>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</si>
  <si>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</si>
  <si>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</si>
  <si>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</si>
  <si>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</si>
  <si>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</si>
  <si>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</si>
  <si>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</si>
  <si>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</si>
  <si>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</si>
  <si>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</si>
  <si>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</si>
  <si>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</si>
  <si>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</si>
  <si>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</si>
  <si>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</si>
  <si>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</si>
  <si>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</si>
  <si>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</si>
  <si>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</si>
  <si>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</si>
  <si>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</si>
  <si>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</si>
  <si>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</si>
  <si>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</si>
  <si>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</si>
  <si>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</si>
  <si>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</si>
  <si>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</si>
  <si>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</si>
  <si>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</si>
  <si>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</si>
  <si>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</si>
  <si>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</si>
  <si>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</si>
  <si>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</si>
  <si>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</si>
  <si>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</si>
  <si>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</si>
  <si>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</si>
  <si>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</si>
  <si>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</si>
  <si>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</si>
  <si>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</si>
  <si>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</si>
  <si>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</si>
  <si>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</si>
  <si>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</si>
  <si>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</si>
  <si>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</si>
  <si>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</si>
  <si>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</si>
  <si>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</si>
  <si>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</si>
  <si>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</si>
  <si>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</si>
  <si>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</si>
  <si>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</si>
  <si>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</si>
  <si>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</si>
  <si>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</si>
  <si>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</si>
  <si>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</si>
  <si>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</si>
  <si>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</si>
  <si>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</si>
  <si>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</si>
  <si>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</si>
  <si>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</si>
  <si>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</si>
  <si>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</si>
  <si>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</si>
  <si>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</si>
  <si>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</si>
  <si>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</si>
  <si>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</si>
  <si>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</si>
  <si>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</si>
  <si>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</si>
  <si>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</si>
  <si>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</si>
  <si>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</si>
  <si>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</si>
  <si>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</si>
  <si>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</si>
  <si>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</si>
  <si>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</si>
  <si>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</si>
  <si>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</si>
  <si>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</si>
  <si>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</si>
  <si>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</si>
  <si>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</si>
  <si>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</si>
  <si>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</si>
  <si>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</si>
  <si>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</si>
  <si>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</si>
  <si>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</si>
  <si>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</si>
  <si>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</si>
  <si>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</si>
  <si>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</si>
  <si>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</si>
  <si>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</si>
  <si>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</si>
  <si>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</si>
  <si>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</si>
  <si>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</si>
  <si>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</si>
  <si>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</si>
  <si>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</si>
  <si>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</si>
  <si>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</si>
  <si>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</si>
  <si>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</si>
  <si>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</si>
  <si>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</si>
  <si>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</si>
  <si>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</si>
  <si>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</si>
  <si>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</si>
  <si>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</si>
  <si>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</si>
  <si>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</si>
  <si>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</si>
  <si>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</si>
  <si>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</si>
  <si>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</si>
  <si>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</si>
  <si>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</si>
  <si>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</si>
  <si>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</si>
  <si>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</si>
  <si>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</si>
  <si>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</si>
  <si>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</si>
  <si>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</si>
  <si>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</si>
  <si>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</si>
  <si>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</si>
  <si>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</si>
  <si>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</si>
  <si>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</si>
  <si>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</si>
  <si>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</si>
  <si>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</si>
  <si>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</si>
  <si>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</si>
  <si>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</si>
  <si>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</si>
  <si>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</si>
  <si>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</si>
  <si>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</si>
  <si>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</si>
  <si>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</si>
  <si>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</si>
  <si>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</si>
  <si>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</si>
  <si>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</si>
  <si>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</si>
  <si>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</si>
  <si>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</si>
  <si>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</si>
  <si>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</si>
  <si>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</si>
  <si>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</si>
  <si>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</si>
  <si>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</si>
  <si>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</si>
  <si>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</si>
  <si>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</si>
  <si>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</si>
  <si>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</si>
  <si>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</si>
  <si>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</si>
  <si>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</si>
  <si>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</si>
  <si>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</si>
  <si>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</si>
  <si>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</si>
  <si>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</si>
  <si>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</si>
  <si>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</si>
  <si>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</si>
  <si>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</si>
  <si>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</si>
  <si>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</si>
  <si>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</si>
  <si>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</si>
  <si>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</si>
  <si>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</si>
  <si>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</si>
  <si>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</si>
  <si>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</si>
  <si>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</si>
  <si>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</si>
  <si>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</si>
  <si>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</si>
  <si>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</si>
  <si>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</si>
  <si>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</si>
  <si>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</si>
  <si>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</si>
  <si>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</si>
  <si>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</si>
  <si>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</si>
  <si>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</si>
  <si>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</si>
  <si>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</si>
  <si>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</si>
  <si>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</si>
  <si>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</si>
  <si>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</si>
  <si>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</si>
  <si>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</si>
  <si>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</si>
  <si>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</si>
  <si>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</si>
  <si>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</si>
  <si>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</si>
  <si>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</si>
  <si>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</si>
  <si>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</si>
  <si>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</si>
  <si>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</si>
  <si>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</si>
  <si>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</si>
  <si>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</si>
  <si>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</si>
  <si>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</si>
  <si>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</si>
  <si>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</si>
  <si>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</si>
  <si>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</si>
  <si>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</si>
  <si>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</si>
  <si>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</si>
  <si>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</si>
  <si>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</si>
  <si>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</si>
  <si>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</si>
  <si>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</si>
  <si>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</si>
  <si>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</si>
  <si>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</si>
  <si>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</si>
  <si>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</si>
  <si>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</si>
  <si>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</si>
  <si>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</si>
  <si>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</si>
  <si>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</si>
  <si>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</si>
  <si>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</si>
  <si>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</si>
  <si>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</si>
  <si>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</si>
  <si>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</si>
  <si>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</si>
  <si>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</si>
  <si>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</si>
  <si>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</si>
  <si>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</si>
  <si>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</si>
  <si>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</si>
  <si>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</si>
  <si>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</si>
  <si>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</si>
  <si>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</si>
  <si>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</si>
  <si>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</si>
  <si>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</si>
  <si>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</si>
  <si>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</si>
  <si>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</si>
  <si>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</si>
  <si>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</si>
  <si>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</si>
  <si>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</si>
  <si>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</si>
  <si>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</si>
  <si>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</si>
  <si>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</si>
  <si>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</si>
  <si>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</si>
  <si>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</si>
  <si>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</si>
  <si>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</si>
  <si>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</si>
  <si>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</si>
  <si>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</si>
  <si>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</si>
  <si>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</si>
  <si>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</si>
  <si>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</si>
  <si>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</si>
  <si>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</si>
  <si>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</si>
  <si>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</si>
  <si>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</si>
  <si>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</si>
  <si>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</si>
  <si>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</si>
  <si>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</si>
  <si>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</si>
  <si>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</si>
  <si>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</si>
  <si>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</si>
  <si>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</si>
  <si>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</si>
  <si>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</si>
  <si>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</si>
  <si>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</si>
  <si>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</si>
  <si>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</si>
  <si>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</si>
  <si>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</si>
  <si>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</si>
  <si>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</si>
  <si>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</si>
  <si>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</si>
  <si>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</si>
  <si>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</si>
  <si>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</si>
  <si>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</si>
  <si>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</si>
  <si>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</si>
  <si>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</si>
  <si>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</si>
  <si>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</si>
  <si>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</si>
  <si>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</si>
  <si>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</si>
  <si>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</si>
  <si>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</si>
  <si>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</si>
  <si>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</si>
  <si>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</si>
  <si>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</si>
  <si>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</si>
  <si>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</si>
  <si>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</si>
  <si>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</si>
  <si>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</si>
  <si>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</si>
  <si>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</si>
  <si>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</si>
  <si>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</si>
  <si>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</si>
  <si>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</si>
  <si>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</si>
  <si>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</si>
  <si>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</si>
  <si>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</si>
  <si>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</si>
  <si>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</si>
  <si>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</si>
  <si>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</si>
  <si>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</si>
  <si>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</si>
  <si>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</si>
  <si>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</si>
  <si>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</si>
  <si>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</si>
  <si>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</si>
  <si>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</si>
  <si>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</si>
  <si>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</si>
  <si>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</si>
  <si>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</si>
  <si>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</si>
  <si>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</si>
  <si>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</si>
  <si>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</si>
  <si>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</si>
  <si>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</si>
  <si>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</si>
  <si>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</si>
  <si>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</si>
  <si>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</si>
  <si>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</si>
  <si>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</si>
  <si>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</si>
  <si>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</si>
  <si>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</si>
  <si>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</si>
  <si>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</si>
  <si>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</si>
  <si>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</si>
  <si>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</si>
  <si>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</si>
  <si>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</si>
  <si>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</si>
  <si>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</si>
  <si>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</si>
  <si>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</si>
  <si>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</si>
  <si>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</si>
  <si>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</si>
  <si>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</si>
  <si>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</si>
  <si>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</si>
  <si>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</si>
  <si>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</si>
  <si>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</si>
  <si>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</si>
  <si>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</si>
  <si>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</si>
  <si>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</si>
  <si>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</si>
  <si>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</si>
  <si>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</si>
  <si>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</si>
  <si>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</si>
  <si>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</si>
  <si>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</si>
  <si>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</si>
  <si>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</si>
  <si>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</si>
  <si>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</si>
  <si>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</si>
  <si>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</si>
  <si>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</si>
  <si>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</si>
  <si>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</si>
  <si>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</si>
  <si>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</si>
  <si>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</si>
  <si>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</si>
  <si>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</si>
  <si>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</si>
  <si>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</si>
  <si>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</si>
  <si>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</si>
  <si>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</si>
  <si>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</si>
  <si>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</si>
  <si>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</si>
  <si>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</si>
  <si>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</si>
  <si>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</si>
  <si>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</si>
  <si>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</si>
  <si>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</si>
  <si>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</si>
  <si>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</si>
  <si>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</si>
  <si>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</si>
  <si>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</si>
  <si>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</si>
  <si>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</si>
  <si>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</si>
  <si>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</si>
  <si>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</si>
  <si>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</si>
  <si>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</si>
  <si>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</si>
  <si>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</si>
  <si>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</si>
  <si>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</si>
  <si>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</si>
  <si>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</si>
  <si>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</si>
  <si>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</si>
  <si>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</si>
  <si>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</si>
  <si>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</si>
  <si>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</si>
  <si>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</si>
  <si>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</si>
  <si>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</si>
  <si>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</si>
  <si>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</si>
  <si>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</si>
  <si>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</si>
  <si>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</si>
  <si>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</si>
  <si>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</si>
  <si>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</si>
  <si>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</si>
  <si>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</si>
  <si>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</si>
  <si>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</si>
  <si>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</si>
  <si>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</si>
  <si>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</si>
  <si>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</si>
  <si>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</si>
  <si>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</si>
  <si>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</si>
  <si>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</si>
  <si>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</si>
  <si>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</si>
  <si>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</si>
  <si>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</si>
  <si>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</si>
  <si>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</si>
  <si>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</si>
  <si>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</si>
  <si>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</si>
  <si>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</si>
  <si>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</si>
  <si>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</si>
  <si>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</si>
  <si>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</si>
  <si>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</si>
  <si>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</si>
  <si>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</si>
  <si>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</si>
  <si>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</si>
  <si>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</si>
  <si>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</si>
  <si>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</si>
  <si>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</si>
  <si>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</si>
  <si>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</si>
  <si>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</si>
  <si>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</si>
  <si>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</si>
  <si>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</si>
  <si>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</si>
  <si>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</si>
  <si>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</si>
  <si>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</si>
  <si>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</si>
  <si>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</si>
  <si>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</si>
  <si>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</si>
  <si>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</si>
  <si>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</si>
  <si>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</si>
  <si>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</si>
  <si>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</si>
  <si>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</si>
  <si>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</si>
  <si>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</si>
  <si>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</si>
  <si>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</si>
  <si>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</si>
  <si>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</si>
  <si>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</si>
  <si>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</si>
  <si>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</si>
  <si>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</si>
  <si>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</si>
  <si>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</si>
  <si>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</si>
  <si>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</si>
  <si>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</si>
  <si>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</si>
  <si>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</si>
  <si>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</si>
  <si>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</si>
  <si>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</si>
  <si>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</si>
  <si>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</si>
  <si>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</si>
  <si>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</si>
  <si>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</si>
  <si>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</si>
  <si>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</si>
  <si>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</si>
  <si>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</si>
  <si>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</si>
  <si>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</si>
  <si>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</si>
  <si>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</si>
  <si>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</si>
  <si>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</si>
  <si>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</si>
  <si>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</si>
  <si>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</si>
  <si>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</si>
  <si>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</si>
  <si>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</si>
  <si>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</si>
  <si>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</si>
  <si>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</si>
  <si>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</si>
  <si>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</si>
  <si>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</si>
  <si>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</si>
  <si>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</si>
  <si>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</si>
  <si>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</si>
  <si>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</si>
  <si>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</si>
  <si>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</si>
  <si>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</si>
  <si>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</si>
  <si>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</si>
  <si>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</si>
  <si>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</si>
  <si>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</si>
  <si>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</si>
  <si>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</si>
  <si>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</si>
  <si>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</si>
  <si>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</si>
  <si>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</si>
  <si>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</si>
  <si>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</si>
  <si>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</si>
  <si>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</si>
  <si>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</si>
  <si>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</si>
  <si>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</si>
  <si>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</si>
  <si>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</si>
  <si>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</si>
  <si>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</si>
  <si>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</si>
  <si>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</si>
  <si>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</si>
  <si>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</si>
  <si>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</si>
  <si>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</si>
  <si>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</si>
  <si>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</si>
  <si>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</si>
  <si>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</si>
  <si>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</si>
  <si>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</si>
  <si>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</si>
  <si>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</si>
  <si>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</si>
  <si>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</si>
  <si>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</si>
  <si>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</si>
  <si>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</si>
  <si>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</si>
  <si>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</si>
  <si>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</si>
  <si>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</si>
  <si>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</si>
  <si>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</si>
  <si>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</si>
  <si>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</si>
  <si>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</si>
  <si>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</si>
  <si>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</si>
  <si>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</si>
  <si>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</si>
  <si>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</si>
  <si>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</si>
  <si>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</si>
  <si>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</si>
  <si>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</si>
  <si>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</si>
  <si>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</si>
  <si>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</si>
  <si>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</si>
  <si>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</si>
  <si>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</si>
  <si>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</si>
  <si>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</si>
  <si>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</si>
  <si>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</si>
  <si>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</si>
  <si>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</si>
  <si>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</si>
  <si>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</si>
  <si>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</si>
  <si>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</si>
  <si>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</si>
  <si>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</si>
  <si>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</si>
  <si>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</si>
  <si>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</si>
  <si>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</si>
  <si>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</si>
  <si>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</si>
  <si>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</si>
  <si>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</si>
  <si>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</si>
  <si>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</si>
  <si>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</si>
  <si>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</si>
  <si>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</si>
  <si>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</si>
  <si>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</si>
  <si>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</si>
  <si>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</si>
  <si>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</si>
  <si>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</si>
  <si>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</si>
  <si>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</si>
  <si>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</si>
  <si>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</si>
  <si>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</si>
  <si>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</si>
  <si>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</si>
  <si>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</si>
  <si>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</si>
  <si>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</si>
  <si>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</si>
  <si>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</si>
  <si>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</si>
  <si>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</si>
  <si>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</si>
  <si>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</si>
  <si>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</si>
  <si>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</si>
  <si>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</si>
  <si>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</si>
  <si>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</si>
  <si>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</si>
  <si>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</si>
  <si>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</si>
  <si>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</si>
  <si>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</si>
  <si>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</si>
  <si>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</si>
  <si>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</si>
  <si>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</si>
  <si>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</si>
  <si>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</si>
  <si>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</si>
  <si>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</si>
  <si>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</si>
  <si>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</si>
  <si>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</si>
  <si>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</si>
  <si>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</si>
  <si>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</si>
  <si>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</si>
  <si>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</si>
  <si>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</si>
  <si>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</si>
  <si>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</si>
  <si>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</si>
  <si>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</si>
  <si>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</si>
  <si>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</si>
  <si>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</si>
  <si>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</si>
  <si>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</si>
  <si>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</si>
  <si>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</si>
  <si>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</si>
  <si>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</si>
  <si>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</si>
  <si>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</si>
  <si>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</si>
  <si>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</si>
  <si>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</si>
  <si>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</si>
  <si>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</si>
  <si>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</si>
  <si>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</si>
  <si>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</si>
  <si>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</si>
  <si>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</si>
  <si>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</si>
  <si>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</si>
  <si>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</si>
  <si>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</si>
  <si>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</si>
  <si>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</si>
  <si>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</si>
  <si>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</si>
  <si>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</si>
  <si>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</si>
  <si>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</si>
  <si>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</si>
  <si>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</si>
  <si>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</si>
  <si>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</si>
  <si>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</si>
  <si>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</si>
  <si>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</si>
  <si>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</si>
  <si>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</si>
  <si>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</si>
  <si>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</si>
  <si>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</si>
  <si>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</si>
  <si>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</si>
  <si>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</si>
  <si>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</si>
  <si>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</si>
  <si>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</si>
  <si>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</si>
  <si>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</si>
  <si>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</si>
  <si>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</si>
  <si>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</si>
  <si>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</si>
  <si>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</si>
  <si>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</si>
  <si>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</si>
  <si>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</si>
  <si>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</si>
  <si>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</si>
  <si>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</si>
  <si>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</si>
  <si>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</si>
  <si>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</si>
  <si>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</si>
  <si>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</si>
  <si>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</si>
  <si>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</si>
  <si>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</si>
  <si>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</si>
  <si>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</si>
  <si>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</si>
  <si>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</si>
  <si>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</si>
  <si>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</si>
  <si>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</si>
  <si>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</si>
  <si>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</si>
  <si>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</si>
  <si>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</si>
  <si>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</si>
  <si>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</si>
  <si>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</si>
  <si>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</si>
  <si>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</si>
  <si>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</si>
  <si>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</si>
  <si>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</si>
  <si>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</si>
  <si>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</si>
  <si>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</si>
  <si>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</si>
  <si>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</si>
  <si>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</si>
  <si>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</si>
  <si>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</si>
  <si>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</si>
  <si>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</si>
  <si>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</si>
  <si>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</si>
  <si>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</si>
  <si>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</si>
  <si>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</si>
  <si>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</si>
  <si>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</si>
  <si>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</si>
  <si>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</si>
  <si>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</si>
  <si>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</si>
  <si>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</si>
  <si>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</si>
  <si>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</si>
  <si>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</si>
  <si>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</si>
  <si>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</si>
  <si>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</si>
  <si>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</si>
  <si>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</si>
  <si>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</si>
  <si>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</si>
  <si>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</si>
  <si>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</si>
  <si>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</si>
  <si>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</si>
  <si>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</si>
  <si>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</si>
  <si>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</si>
  <si>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</si>
  <si>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</si>
  <si>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</si>
  <si>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</si>
  <si>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</si>
  <si>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</si>
  <si>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</si>
  <si>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</si>
  <si>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</si>
  <si>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</si>
  <si>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</si>
  <si>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</si>
  <si>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</si>
  <si>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</si>
  <si>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</si>
  <si>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</si>
  <si>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</si>
  <si>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</si>
  <si>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</si>
  <si>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</si>
  <si>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</si>
  <si>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</si>
  <si>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</si>
  <si>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</si>
  <si>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</si>
  <si>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</si>
  <si>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</si>
  <si>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</si>
  <si>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</si>
  <si>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</si>
  <si>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</si>
  <si>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</si>
  <si>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</si>
  <si>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</si>
  <si>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</si>
  <si>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</si>
  <si>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</si>
  <si>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</si>
  <si>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</si>
  <si>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</si>
  <si>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</si>
  <si>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</si>
  <si>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</si>
  <si>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</si>
  <si>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</si>
  <si>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</si>
  <si>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</si>
  <si>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</si>
  <si>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</si>
  <si>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</si>
  <si>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</si>
  <si>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</si>
  <si>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</si>
  <si>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</si>
  <si>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</si>
  <si>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</si>
  <si>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</si>
  <si>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</si>
  <si>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</si>
  <si>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</si>
  <si>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</si>
  <si>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</si>
  <si>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</si>
  <si>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</si>
  <si>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</si>
  <si>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</si>
  <si>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</si>
  <si>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</si>
  <si>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</si>
  <si>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</si>
  <si>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</si>
  <si>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</si>
  <si>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</si>
  <si>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</si>
  <si>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</si>
  <si>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</si>
  <si>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</si>
  <si>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</si>
  <si>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</si>
  <si>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</si>
  <si>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</si>
  <si>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</si>
  <si>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</si>
  <si>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</si>
  <si>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</si>
  <si>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</si>
  <si>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</si>
  <si>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</si>
  <si>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</si>
  <si>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</si>
  <si>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</si>
  <si>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</si>
  <si>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</si>
  <si>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</si>
  <si>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</si>
  <si>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</si>
  <si>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</si>
  <si>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</si>
  <si>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</si>
  <si>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</si>
  <si>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</si>
  <si>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</si>
  <si>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</si>
  <si>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</si>
  <si>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</si>
  <si>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</si>
  <si>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</si>
  <si>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</si>
  <si>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</si>
  <si>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</si>
  <si>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</si>
  <si>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</si>
  <si>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</si>
  <si>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</si>
  <si>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</si>
  <si>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</si>
  <si>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</si>
  <si>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</si>
  <si>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</si>
  <si>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</si>
  <si>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</si>
  <si>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</si>
  <si>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</si>
  <si>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</si>
  <si>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</si>
  <si>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</si>
  <si>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</si>
  <si>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</si>
  <si>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</si>
  <si>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</si>
  <si>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</si>
  <si>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</si>
  <si>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</si>
  <si>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</si>
  <si>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</si>
  <si>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</si>
  <si>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</si>
  <si>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</si>
  <si>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</si>
  <si>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</si>
  <si>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</si>
  <si>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</si>
  <si>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</si>
  <si>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</si>
  <si>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</si>
  <si>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</si>
  <si>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</si>
  <si>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</si>
  <si>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</si>
  <si>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</si>
  <si>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</si>
  <si>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</si>
  <si>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</si>
  <si>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</si>
  <si>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</si>
  <si>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</si>
  <si>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</si>
  <si>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</si>
  <si>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</si>
  <si>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</si>
  <si>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</si>
  <si>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</si>
  <si>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</si>
  <si>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</si>
  <si>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</si>
  <si>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</si>
  <si>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</si>
  <si>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</si>
  <si>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</si>
  <si>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</si>
  <si>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</si>
  <si>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</si>
  <si>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</si>
  <si>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</si>
  <si>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</si>
  <si>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</si>
  <si>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</si>
  <si>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</si>
  <si>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</si>
  <si>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</si>
  <si>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</si>
  <si>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</si>
  <si>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</si>
  <si>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</si>
  <si>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</si>
  <si>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</si>
  <si>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</si>
  <si>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</si>
  <si>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</si>
  <si>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</si>
  <si>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</si>
  <si>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</si>
  <si>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</si>
  <si>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</si>
  <si>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</si>
  <si>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</si>
  <si>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</si>
  <si>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</si>
  <si>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</si>
  <si>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</si>
  <si>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</si>
  <si>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</si>
  <si>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</si>
  <si>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</si>
  <si>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</si>
  <si>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</si>
  <si>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</si>
  <si>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</si>
  <si>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</si>
  <si>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</si>
  <si>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</si>
  <si>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</si>
  <si>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</si>
  <si>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</si>
  <si>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</si>
  <si>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</si>
  <si>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</si>
  <si>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</si>
  <si>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</si>
  <si>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</si>
  <si>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</si>
  <si>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</si>
  <si>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</si>
  <si>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</si>
  <si>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</si>
  <si>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</si>
  <si>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</si>
  <si>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</si>
  <si>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</si>
  <si>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</si>
  <si>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</si>
  <si>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</si>
  <si>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</si>
  <si>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</si>
  <si>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</si>
  <si>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</si>
  <si>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</si>
  <si>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</si>
  <si>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</si>
  <si>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</si>
  <si>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</si>
  <si>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</si>
  <si>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</si>
  <si>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</si>
  <si>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</si>
  <si>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</si>
  <si>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</si>
  <si>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</si>
  <si>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</si>
  <si>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</si>
  <si>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</si>
  <si>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</si>
  <si>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</si>
  <si>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</si>
  <si>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</si>
  <si>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</si>
  <si>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</si>
  <si>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</si>
  <si>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</si>
  <si>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</si>
  <si>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</si>
  <si>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</si>
  <si>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</si>
  <si>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</si>
  <si>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</si>
  <si>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</si>
  <si>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</si>
  <si>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</si>
  <si>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</si>
  <si>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</si>
  <si>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</si>
  <si>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</si>
  <si>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</si>
  <si>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</si>
  <si>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</si>
  <si>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</si>
  <si>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</si>
  <si>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</si>
  <si>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</si>
  <si>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</si>
  <si>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</si>
  <si>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</si>
  <si>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</si>
  <si>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</si>
  <si>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</si>
  <si>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</si>
  <si>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</si>
  <si>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</si>
  <si>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</si>
  <si>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</si>
  <si>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</si>
  <si>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</si>
  <si>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</si>
  <si>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</si>
  <si>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</si>
  <si>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</si>
  <si>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</si>
  <si>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</si>
  <si>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</si>
  <si>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</si>
  <si>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</si>
  <si>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</si>
  <si>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</si>
  <si>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</si>
  <si>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</si>
  <si>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</si>
  <si>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</si>
  <si>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</si>
  <si>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</si>
  <si>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</si>
  <si>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</si>
  <si>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</si>
  <si>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</si>
  <si>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</si>
  <si>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</si>
  <si>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</si>
  <si>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</si>
  <si>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</si>
  <si>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</si>
  <si>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</si>
  <si>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</si>
  <si>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</si>
  <si>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</si>
  <si>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</si>
  <si>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</si>
  <si>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</si>
  <si>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</si>
  <si>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</si>
  <si>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</si>
  <si>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</si>
  <si>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</si>
  <si>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</si>
  <si>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</si>
  <si>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</si>
  <si>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</si>
  <si>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</si>
  <si>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</si>
  <si>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</si>
  <si>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</si>
  <si>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</si>
  <si>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</si>
  <si>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</si>
  <si>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</si>
  <si>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</si>
  <si>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</si>
  <si>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</si>
  <si>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</si>
  <si>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</si>
  <si>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</si>
  <si>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</si>
  <si>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</si>
  <si>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</si>
  <si>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</si>
  <si>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</si>
  <si>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</si>
  <si>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</si>
  <si>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</si>
  <si>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</si>
  <si>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</si>
  <si>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</si>
  <si>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</si>
  <si>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</si>
  <si>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</si>
  <si>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</si>
  <si>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</si>
  <si>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</si>
  <si>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</si>
  <si>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</si>
  <si>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</si>
  <si>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</si>
  <si>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</si>
  <si>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</si>
  <si>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</si>
  <si>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</si>
  <si>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</si>
  <si>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</si>
  <si>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</si>
  <si>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</si>
  <si>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</si>
  <si>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</si>
  <si>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</si>
  <si>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</si>
  <si>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</si>
  <si>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</si>
  <si>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</si>
  <si>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</si>
  <si>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</si>
  <si>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</si>
  <si>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</si>
  <si>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</si>
  <si>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</si>
  <si>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</si>
  <si>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</si>
  <si>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</si>
  <si>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</si>
  <si>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</si>
  <si>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</si>
  <si>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</si>
  <si>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</si>
  <si>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</si>
  <si>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</si>
  <si>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</si>
  <si>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</si>
  <si>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</si>
  <si>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</si>
  <si>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</si>
  <si>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</si>
  <si>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</si>
  <si>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</si>
  <si>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</si>
  <si>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</si>
  <si>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</si>
  <si>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</si>
  <si>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</si>
  <si>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</si>
  <si>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</si>
  <si>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</si>
  <si>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</si>
  <si>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</si>
  <si>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</si>
  <si>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</si>
  <si>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</si>
  <si>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</si>
  <si>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</si>
  <si>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</si>
  <si>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</si>
  <si>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</si>
  <si>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</si>
  <si>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</si>
  <si>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</si>
  <si>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</si>
  <si>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</si>
  <si>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</si>
  <si>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</si>
  <si>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</si>
  <si>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</si>
  <si>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</si>
  <si>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</si>
  <si>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</si>
  <si>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</si>
  <si>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</si>
  <si>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</si>
  <si>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</si>
  <si>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</si>
  <si>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</si>
  <si>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</si>
  <si>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</si>
  <si>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</si>
  <si>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</si>
  <si>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</si>
  <si>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</si>
  <si>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</si>
  <si>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</si>
  <si>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</si>
  <si>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</si>
  <si>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</si>
  <si>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</si>
  <si>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</si>
  <si>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</si>
  <si>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</si>
  <si>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</si>
  <si>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</si>
  <si>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</si>
  <si>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</si>
  <si>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</si>
  <si>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</si>
  <si>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</si>
  <si>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</si>
  <si>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</si>
  <si>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</si>
  <si>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</si>
  <si>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</si>
  <si>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</si>
  <si>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</si>
  <si>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</si>
  <si>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</si>
  <si>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</si>
  <si>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</si>
  <si>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</si>
  <si>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</si>
  <si>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</si>
  <si>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</si>
  <si>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</si>
  <si>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</si>
  <si>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</si>
  <si>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</si>
  <si>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</si>
  <si>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</si>
  <si>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</si>
  <si>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</si>
  <si>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</si>
  <si>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</si>
  <si>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</si>
  <si>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</si>
  <si>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</si>
  <si>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</si>
  <si>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</si>
  <si>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</si>
  <si>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</si>
  <si>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</si>
  <si>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</si>
  <si>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</si>
  <si>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</si>
  <si>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</si>
  <si>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</si>
  <si>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</si>
  <si>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</si>
  <si>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</si>
  <si>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</si>
  <si>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</si>
  <si>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</si>
  <si>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</si>
  <si>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</si>
  <si>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</si>
  <si>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</si>
  <si>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</si>
  <si>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</si>
  <si>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</si>
  <si>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</si>
  <si>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</si>
  <si>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</si>
  <si>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</si>
  <si>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</si>
  <si>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</si>
  <si>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</si>
  <si>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</si>
  <si>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</si>
  <si>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</si>
  <si>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</si>
  <si>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</si>
  <si>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</si>
  <si>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</si>
  <si>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</si>
  <si>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</si>
  <si>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</si>
  <si>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</si>
  <si>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</si>
  <si>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</si>
  <si>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</si>
  <si>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</si>
  <si>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</si>
  <si>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</si>
  <si>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</si>
  <si>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</si>
  <si>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</si>
  <si>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</si>
  <si>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</si>
  <si>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</si>
  <si>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</si>
  <si>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</si>
  <si>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</si>
  <si>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</si>
  <si>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</si>
  <si>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</si>
  <si>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</si>
  <si>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</si>
  <si>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</si>
  <si>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</si>
  <si>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</si>
  <si>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</si>
  <si>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</si>
  <si>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</si>
  <si>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</si>
  <si>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</si>
  <si>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</si>
  <si>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</si>
  <si>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</si>
  <si>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</si>
  <si>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</si>
  <si>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</si>
  <si>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</si>
  <si>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</si>
  <si>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</si>
  <si>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</si>
  <si>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</si>
  <si>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</si>
  <si>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</si>
  <si>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</si>
  <si>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</si>
  <si>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</si>
  <si>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</si>
  <si>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</si>
  <si>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</si>
  <si>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</si>
  <si>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</si>
  <si>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</si>
  <si>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</si>
  <si>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</si>
  <si>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</si>
  <si>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</si>
  <si>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</si>
  <si>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</si>
  <si>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</si>
  <si>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</si>
  <si>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</si>
  <si>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</si>
  <si>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</si>
  <si>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</si>
  <si>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</si>
  <si>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</si>
  <si>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</si>
  <si>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</si>
  <si>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</si>
  <si>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</si>
  <si>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</si>
  <si>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</si>
  <si>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</si>
  <si>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</si>
  <si>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</si>
  <si>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</si>
  <si>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</si>
  <si>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</si>
  <si>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</si>
  <si>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</si>
  <si>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</si>
  <si>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</si>
  <si>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</si>
  <si>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</si>
  <si>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</si>
  <si>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</si>
  <si>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</si>
  <si>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</si>
  <si>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</si>
  <si>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</si>
  <si>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</si>
  <si>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</si>
  <si>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</si>
  <si>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</si>
  <si>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</si>
  <si>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</si>
  <si>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</si>
  <si>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</si>
  <si>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</si>
  <si>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</si>
  <si>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</si>
  <si>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</si>
  <si>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</si>
  <si>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</si>
  <si>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</si>
  <si>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</si>
  <si>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</si>
  <si>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</si>
  <si>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</si>
  <si>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</si>
  <si>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</si>
  <si>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</si>
  <si>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</si>
  <si>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</si>
  <si>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</si>
  <si>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</si>
  <si>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</si>
  <si>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</si>
  <si>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</si>
  <si>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</si>
  <si>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</si>
  <si>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</si>
  <si>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</si>
  <si>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</si>
  <si>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</si>
  <si>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</si>
  <si>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</si>
  <si>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</si>
  <si>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</si>
  <si>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</si>
  <si>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</si>
  <si>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</si>
  <si>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</si>
  <si>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</si>
  <si>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</si>
  <si>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</si>
  <si>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</si>
  <si>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</si>
  <si>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</si>
  <si>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</si>
  <si>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</si>
  <si>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</si>
  <si>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</si>
  <si>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</si>
  <si>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</si>
  <si>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</si>
  <si>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</si>
  <si>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</si>
  <si>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</si>
  <si>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</si>
  <si>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</si>
  <si>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</si>
  <si>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</si>
  <si>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</si>
  <si>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</si>
  <si>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</si>
  <si>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</si>
  <si>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</si>
  <si>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</si>
  <si>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</si>
  <si>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</si>
  <si>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</si>
  <si>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</si>
  <si>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</si>
  <si>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</si>
  <si>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</si>
  <si>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</si>
  <si>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</si>
  <si>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</si>
  <si>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</si>
  <si>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</si>
  <si>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</si>
  <si>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</si>
  <si>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</si>
  <si>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</si>
  <si>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</si>
  <si>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</si>
  <si>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</si>
  <si>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</si>
  <si>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</si>
  <si>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</si>
  <si>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</si>
  <si>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</si>
  <si>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</si>
  <si>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</si>
  <si>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</si>
  <si>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</si>
  <si>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</si>
  <si>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</si>
  <si>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</si>
  <si>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</si>
  <si>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</si>
  <si>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</si>
  <si>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</si>
  <si>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</si>
  <si>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</si>
  <si>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</si>
  <si>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</si>
  <si>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</si>
  <si>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</si>
  <si>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</si>
  <si>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</si>
  <si>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</si>
  <si>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</si>
  <si>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</si>
  <si>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</si>
  <si>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</si>
  <si>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</si>
  <si>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</si>
  <si>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</si>
  <si>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</si>
  <si>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</si>
  <si>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</si>
  <si>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</si>
  <si>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</si>
  <si>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</si>
  <si>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</si>
  <si>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</si>
  <si>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</si>
  <si>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</si>
  <si>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</si>
  <si>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</si>
  <si>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</si>
  <si>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</si>
  <si>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</si>
  <si>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</si>
  <si>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</si>
  <si>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</si>
  <si>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</si>
  <si>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</si>
  <si>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</si>
  <si>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</si>
  <si>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</si>
  <si>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</si>
  <si>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</si>
  <si>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</si>
  <si>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</si>
  <si>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</si>
  <si>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</si>
  <si>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</si>
  <si>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</si>
  <si>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</si>
  <si>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</si>
  <si>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</si>
  <si>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</si>
  <si>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</si>
  <si>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</si>
  <si>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</si>
  <si>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</si>
  <si>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</si>
  <si>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</si>
  <si>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</si>
  <si>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</si>
  <si>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</si>
  <si>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</si>
  <si>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</si>
  <si>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</si>
  <si>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</si>
  <si>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</si>
  <si>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</si>
  <si>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</si>
  <si>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</si>
  <si>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</si>
  <si>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</si>
  <si>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</si>
  <si>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</si>
  <si>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</si>
  <si>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</si>
  <si>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</si>
  <si>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</si>
  <si>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</si>
  <si>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</si>
  <si>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</si>
  <si>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</si>
  <si>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</si>
  <si>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</si>
  <si>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</si>
  <si>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</si>
  <si>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</si>
  <si>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</si>
  <si>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</si>
  <si>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</si>
  <si>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</si>
  <si>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</si>
  <si>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</si>
  <si>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</si>
  <si>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</si>
  <si>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</si>
  <si>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</si>
  <si>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</si>
  <si>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</si>
  <si>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</si>
  <si>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</si>
  <si>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</si>
  <si>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</si>
  <si>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</si>
  <si>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</si>
  <si>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</si>
  <si>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</si>
  <si>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</si>
  <si>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</si>
  <si>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</si>
  <si>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</si>
  <si>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</si>
  <si>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</si>
  <si>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</si>
  <si>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</si>
  <si>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</si>
  <si>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</si>
  <si>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</si>
  <si>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</si>
  <si>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</si>
  <si>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</si>
  <si>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</si>
  <si>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</si>
  <si>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</si>
  <si>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</si>
  <si>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</si>
  <si>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</si>
  <si>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</si>
  <si>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</si>
  <si>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</si>
  <si>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</si>
  <si>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</si>
  <si>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</si>
  <si>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</si>
  <si>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</si>
  <si>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</si>
  <si>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</si>
  <si>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</si>
  <si>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</si>
  <si>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</si>
  <si>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</si>
  <si>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</si>
  <si>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</si>
  <si>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</si>
  <si>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</si>
  <si>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</si>
  <si>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</si>
  <si>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</si>
  <si>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</si>
  <si>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</si>
  <si>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</si>
  <si>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</si>
  <si>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</si>
  <si>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</si>
  <si>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</si>
  <si>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</si>
  <si>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</si>
  <si>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</si>
  <si>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</si>
  <si>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</si>
  <si>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</si>
  <si>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</si>
  <si>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</si>
  <si>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</si>
  <si>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</si>
  <si>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</si>
  <si>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</si>
  <si>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</si>
  <si>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</si>
  <si>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</si>
  <si>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</si>
  <si>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</si>
  <si>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</si>
  <si>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</si>
  <si>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</si>
  <si>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</si>
  <si>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</si>
  <si>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</si>
  <si>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</si>
  <si>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</si>
  <si>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</si>
  <si>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</si>
  <si>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</si>
  <si>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</si>
  <si>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</si>
  <si>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</si>
  <si>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</si>
  <si>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</si>
  <si>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</si>
  <si>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</si>
  <si>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</si>
  <si>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</si>
  <si>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</si>
  <si>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</si>
  <si>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</si>
  <si>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</si>
  <si>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</si>
  <si>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</si>
  <si>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</si>
  <si>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</si>
  <si>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</si>
  <si>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</si>
  <si>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</si>
  <si>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</si>
  <si>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</si>
  <si>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</si>
  <si>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</si>
  <si>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</si>
  <si>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</si>
  <si>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</si>
  <si>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</si>
  <si>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</si>
  <si>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</si>
  <si>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</si>
  <si>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</si>
  <si>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</si>
  <si>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</si>
  <si>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</si>
  <si>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</si>
  <si>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</si>
  <si>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</si>
  <si>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</si>
  <si>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</si>
  <si>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</si>
  <si>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</si>
  <si>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</si>
  <si>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</si>
  <si>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</si>
  <si>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</si>
  <si>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</si>
  <si>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</si>
  <si>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</si>
  <si>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</si>
  <si>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</si>
  <si>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</si>
  <si>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</si>
  <si>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</si>
  <si>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</si>
  <si>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</si>
  <si>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</si>
  <si>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</si>
  <si>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</si>
  <si>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</si>
  <si>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</si>
  <si>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</si>
  <si>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</si>
  <si>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</si>
  <si>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</si>
  <si>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</si>
  <si>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</si>
  <si>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</si>
  <si>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</si>
  <si>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</si>
  <si>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</si>
  <si>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</si>
  <si>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</si>
  <si>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</si>
  <si>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</si>
  <si>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</si>
  <si>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</si>
  <si>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</si>
  <si>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</si>
  <si>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</si>
  <si>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</si>
  <si>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</si>
  <si>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</si>
  <si>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</si>
  <si>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</si>
  <si>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</si>
  <si>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</si>
  <si>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</si>
  <si>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</si>
  <si>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</si>
  <si>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</si>
  <si>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</si>
  <si>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</si>
  <si>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</si>
  <si>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</si>
  <si>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</si>
  <si>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</si>
  <si>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</si>
  <si>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</si>
  <si>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</si>
  <si>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</si>
  <si>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</si>
  <si>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</si>
  <si>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</si>
  <si>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</si>
  <si>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</si>
  <si>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</si>
  <si>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</si>
  <si>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</si>
  <si>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</si>
  <si>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</si>
  <si>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</si>
  <si>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</si>
  <si>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</si>
  <si>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</si>
  <si>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</si>
  <si>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</si>
  <si>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</si>
  <si>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</si>
  <si>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</si>
  <si>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</si>
  <si>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</si>
  <si>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</si>
  <si>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</si>
  <si>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</si>
  <si>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</si>
  <si>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</si>
  <si>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</si>
  <si>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</si>
  <si>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</si>
  <si>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</si>
  <si>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</si>
  <si>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</si>
  <si>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</si>
  <si>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</si>
  <si>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</si>
  <si>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</si>
  <si>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</si>
  <si>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</si>
  <si>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</si>
  <si>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</si>
  <si>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</si>
  <si>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</si>
  <si>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</si>
  <si>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</si>
  <si>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</si>
  <si>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</si>
  <si>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</si>
  <si>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</si>
  <si>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</si>
  <si>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</si>
  <si>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</si>
  <si>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</si>
  <si>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</si>
  <si>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</si>
  <si>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</si>
  <si>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</si>
  <si>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</si>
  <si>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</si>
  <si>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</si>
  <si>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</si>
  <si>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</si>
  <si>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</si>
  <si>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</si>
  <si>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</si>
  <si>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</si>
  <si>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</si>
  <si>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</si>
  <si>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</si>
  <si>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</si>
  <si>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</si>
  <si>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</si>
  <si>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</si>
  <si>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</si>
  <si>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</si>
  <si>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</si>
  <si>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</si>
  <si>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</si>
  <si>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</si>
  <si>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</si>
  <si>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</si>
  <si>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</si>
  <si>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</si>
  <si>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</si>
  <si>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</si>
  <si>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</si>
  <si>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</si>
  <si>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</si>
  <si>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</si>
  <si>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</si>
  <si>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</si>
  <si>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</si>
  <si>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</si>
  <si>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</si>
  <si>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</si>
  <si>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</si>
  <si>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</si>
  <si>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</si>
  <si>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</si>
  <si>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</si>
  <si>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</si>
  <si>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</si>
  <si>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</si>
  <si>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</si>
  <si>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</si>
  <si>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</si>
  <si>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</si>
  <si>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</si>
  <si>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</si>
  <si>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</si>
  <si>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</si>
  <si>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</si>
  <si>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</si>
  <si>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</si>
  <si>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</si>
  <si>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</si>
  <si>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</si>
  <si>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</si>
  <si>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</si>
  <si>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</si>
  <si>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</si>
  <si>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</si>
  <si>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</si>
  <si>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</si>
  <si>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</si>
  <si>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</si>
  <si>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</si>
  <si>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</si>
  <si>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</si>
  <si>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</si>
  <si>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</si>
  <si>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</si>
  <si>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</si>
  <si>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</si>
  <si>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</si>
  <si>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</si>
  <si>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</si>
  <si>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</si>
  <si>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</si>
  <si>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</si>
  <si>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</si>
  <si>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</si>
  <si>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</si>
  <si>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</si>
  <si>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</si>
  <si>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</si>
  <si>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</si>
  <si>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</si>
  <si>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</si>
  <si>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</si>
  <si>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</si>
  <si>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</si>
  <si>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</si>
  <si>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</si>
  <si>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</si>
  <si>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</si>
  <si>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</si>
  <si>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</si>
  <si>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</si>
  <si>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</si>
  <si>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</si>
  <si>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</si>
  <si>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</si>
  <si>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</si>
  <si>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</si>
  <si>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</si>
  <si>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</si>
  <si>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</si>
  <si>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</si>
  <si>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</si>
  <si>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</si>
  <si>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</si>
  <si>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</si>
  <si>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</si>
  <si>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</si>
  <si>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</si>
  <si>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</si>
  <si>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</si>
  <si>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</si>
  <si>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</si>
  <si>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</si>
  <si>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</si>
  <si>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</si>
  <si>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</si>
  <si>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</si>
  <si>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</si>
  <si>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</si>
  <si>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</si>
  <si>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</si>
  <si>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</si>
  <si>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</si>
  <si>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</si>
  <si>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</si>
  <si>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</si>
  <si>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</si>
  <si>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</si>
  <si>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</si>
  <si>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</si>
  <si>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</si>
  <si>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</si>
  <si>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</si>
  <si>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</si>
  <si>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</si>
  <si>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</si>
  <si>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</si>
  <si>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</si>
  <si>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</si>
  <si>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</si>
  <si>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</si>
  <si>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</si>
  <si>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</si>
  <si>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</si>
  <si>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</si>
  <si>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</si>
  <si>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</si>
  <si>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</si>
  <si>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</si>
  <si>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</si>
  <si>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</si>
  <si>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</si>
  <si>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</si>
  <si>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</si>
  <si>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</si>
  <si>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</si>
  <si>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</si>
  <si>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</si>
  <si>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</si>
  <si>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</si>
  <si>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</si>
  <si>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</si>
  <si>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</si>
  <si>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</si>
  <si>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</si>
  <si>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</si>
  <si>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</si>
  <si>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</si>
  <si>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</si>
  <si>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</si>
  <si>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</si>
  <si>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</si>
  <si>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</si>
  <si>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</si>
  <si>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</si>
  <si>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</si>
  <si>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</si>
  <si>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</si>
  <si>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</si>
  <si>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</si>
  <si>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</si>
  <si>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</si>
  <si>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</si>
  <si>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</si>
  <si>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</si>
  <si>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</si>
  <si>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</si>
  <si>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</si>
  <si>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</si>
  <si>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</si>
  <si>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</si>
  <si>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</si>
  <si>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</si>
  <si>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</si>
  <si>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</si>
  <si>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</si>
  <si>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</si>
  <si>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</si>
  <si>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</si>
  <si>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</si>
  <si>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</si>
  <si>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</si>
  <si>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</si>
  <si>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</si>
  <si>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</si>
  <si>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</si>
  <si>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</si>
  <si>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</si>
  <si>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</si>
  <si>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</si>
  <si>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</si>
  <si>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</si>
  <si>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</si>
  <si>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</si>
  <si>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</si>
  <si>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</si>
  <si>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</si>
  <si>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</si>
  <si>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</si>
  <si>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</si>
  <si>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</si>
  <si>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</si>
  <si>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</si>
  <si>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</si>
  <si>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</si>
  <si>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</si>
  <si>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</si>
  <si>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</si>
  <si>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</si>
  <si>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</si>
  <si>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</si>
  <si>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</si>
  <si>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</si>
  <si>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</si>
  <si>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</si>
  <si>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</si>
  <si>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</si>
  <si>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</si>
  <si>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</si>
  <si>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</si>
  <si>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</si>
  <si>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</si>
  <si>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</si>
  <si>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</si>
  <si>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</si>
  <si>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</si>
  <si>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</si>
  <si>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</si>
  <si>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</si>
  <si>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</si>
  <si>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</si>
  <si>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</si>
  <si>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</si>
  <si>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</si>
  <si>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</si>
  <si>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</si>
  <si>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</si>
  <si>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</si>
  <si>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</si>
  <si>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</si>
  <si>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</si>
  <si>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</si>
  <si>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</si>
  <si>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</si>
  <si>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</si>
  <si>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</si>
  <si>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</si>
  <si>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</si>
  <si>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</si>
  <si>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</si>
  <si>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</si>
  <si>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</si>
  <si>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</si>
  <si>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</si>
  <si>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</si>
  <si>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</si>
  <si>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</si>
  <si>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</si>
  <si>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</si>
  <si>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</si>
  <si>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</si>
  <si>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</si>
  <si>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</si>
  <si>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</si>
  <si>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</si>
  <si>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</si>
  <si>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</si>
  <si>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</si>
  <si>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</si>
  <si>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</si>
  <si>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</si>
  <si>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</si>
  <si>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</si>
  <si>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</si>
  <si>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</si>
  <si>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</si>
  <si>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</si>
  <si>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</si>
  <si>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</si>
  <si>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</si>
  <si>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</si>
  <si>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</si>
  <si>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</si>
  <si>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</si>
  <si>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</si>
  <si>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</si>
  <si>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</si>
  <si>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</si>
  <si>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</si>
  <si>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</si>
  <si>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</si>
  <si>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</si>
  <si>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</si>
  <si>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</si>
  <si>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</si>
  <si>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</si>
  <si>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</si>
  <si>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</si>
  <si>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</si>
  <si>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</si>
  <si>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</si>
  <si>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</si>
  <si>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</si>
  <si>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</si>
  <si>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</si>
  <si>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</si>
  <si>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</si>
  <si>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</si>
  <si>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</si>
  <si>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</si>
  <si>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</si>
  <si>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</si>
  <si>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</si>
  <si>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</si>
  <si>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</si>
  <si>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</si>
  <si>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</si>
  <si>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</si>
  <si>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</si>
  <si>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</si>
  <si>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</si>
  <si>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</si>
  <si>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</si>
  <si>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</si>
  <si>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</si>
  <si>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</si>
  <si>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</si>
  <si>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</si>
  <si>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</si>
  <si>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</si>
  <si>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</si>
  <si>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</si>
  <si>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</si>
  <si>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</si>
  <si>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</si>
  <si>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</si>
  <si>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</si>
  <si>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</si>
  <si>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</si>
  <si>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</si>
  <si>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</si>
  <si>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</si>
  <si>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</si>
  <si>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</si>
  <si>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</si>
  <si>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</si>
  <si>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</si>
  <si>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</si>
  <si>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</si>
  <si>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</si>
  <si>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</si>
  <si>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</si>
  <si>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</si>
  <si>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</si>
  <si>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</si>
  <si>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</si>
  <si>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</si>
  <si>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</si>
  <si>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</si>
  <si>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</si>
  <si>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</si>
  <si>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</si>
  <si>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</si>
  <si>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</si>
  <si>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</si>
  <si>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</si>
  <si>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</si>
  <si>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</si>
  <si>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</si>
  <si>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</si>
  <si>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</si>
  <si>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</si>
  <si>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</si>
  <si>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</si>
  <si>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</si>
  <si>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</si>
  <si>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</si>
  <si>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</si>
  <si>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</si>
  <si>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</si>
  <si>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</si>
  <si>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</si>
  <si>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</si>
  <si>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</si>
  <si>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</si>
  <si>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</si>
  <si>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</si>
  <si>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</si>
  <si>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</si>
  <si>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</si>
  <si>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</si>
  <si>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</si>
  <si>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</si>
  <si>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</si>
  <si>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</si>
  <si>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</si>
  <si>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</si>
  <si>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</si>
  <si>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</si>
  <si>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</si>
  <si>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</si>
  <si>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</si>
  <si>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</si>
  <si>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</si>
  <si>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</si>
  <si>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</si>
  <si>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</si>
  <si>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</si>
  <si>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</si>
  <si>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</si>
  <si>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</si>
  <si>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</si>
  <si>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</si>
  <si>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</si>
  <si>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</si>
  <si>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</si>
  <si>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</si>
  <si>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</si>
  <si>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</si>
  <si>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</si>
  <si>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</si>
  <si>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</si>
  <si>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</si>
  <si>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</si>
  <si>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</si>
  <si>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</si>
  <si>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</si>
  <si>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</si>
  <si>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</si>
  <si>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</si>
  <si>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</si>
  <si>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</si>
  <si>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</si>
  <si>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</si>
  <si>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</si>
  <si>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</si>
  <si>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</si>
  <si>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</si>
  <si>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</si>
  <si>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</si>
  <si>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</si>
  <si>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</si>
  <si>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</si>
  <si>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</si>
  <si>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</si>
  <si>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</si>
  <si>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</si>
  <si>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</si>
  <si>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</si>
  <si>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</si>
  <si>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</si>
  <si>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</si>
  <si>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</si>
  <si>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</si>
  <si>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</si>
  <si>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</si>
  <si>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</si>
  <si>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</si>
  <si>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</si>
  <si>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</si>
  <si>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</si>
  <si>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</si>
  <si>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</si>
  <si>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</si>
  <si>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</si>
  <si>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</si>
  <si>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</si>
  <si>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</si>
  <si>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</si>
  <si>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</si>
  <si>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</si>
  <si>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</si>
  <si>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</si>
  <si>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</si>
  <si>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</si>
  <si>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</si>
  <si>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</si>
  <si>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</si>
  <si>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</si>
  <si>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</si>
  <si>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</si>
  <si>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</si>
  <si>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</si>
  <si>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</si>
  <si>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</si>
  <si>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</si>
  <si>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</si>
  <si>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</si>
  <si>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</si>
  <si>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</si>
  <si>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</si>
  <si>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</si>
  <si>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</si>
  <si>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</si>
  <si>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</si>
  <si>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</si>
  <si>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</si>
  <si>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</si>
  <si>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</si>
  <si>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</si>
  <si>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</si>
  <si>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</si>
  <si>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</si>
  <si>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</si>
  <si>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</si>
  <si>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</si>
  <si>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</si>
  <si>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</si>
  <si>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</si>
  <si>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</si>
  <si>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</si>
  <si>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</si>
  <si>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</si>
  <si>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</si>
  <si>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</si>
  <si>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</si>
  <si>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</si>
  <si>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</si>
  <si>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</si>
  <si>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</si>
  <si>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</si>
  <si>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</si>
  <si>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</si>
  <si>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</si>
  <si>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</si>
  <si>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</si>
  <si>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</si>
  <si>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</si>
  <si>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</si>
  <si>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</si>
  <si>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</si>
  <si>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</si>
  <si>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</si>
  <si>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</si>
  <si>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</si>
  <si>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</si>
  <si>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</si>
  <si>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</si>
  <si>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</si>
  <si>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</si>
  <si>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</si>
  <si>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</si>
  <si>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</si>
  <si>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</si>
  <si>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</si>
  <si>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</si>
  <si>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</si>
  <si>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</si>
  <si>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</si>
  <si>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</si>
  <si>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</si>
  <si>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</si>
  <si>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</si>
  <si>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</si>
  <si>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</si>
  <si>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</si>
  <si>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</si>
  <si>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</si>
  <si>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</si>
  <si>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</si>
  <si>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</si>
  <si>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</si>
  <si>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</si>
  <si>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</si>
  <si>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</si>
  <si>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</si>
  <si>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</si>
  <si>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</si>
  <si>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</si>
  <si>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</si>
  <si>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</si>
  <si>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</si>
  <si>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</si>
  <si>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</si>
  <si>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</si>
  <si>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</si>
  <si>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</si>
  <si>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</si>
  <si>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</si>
  <si>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</si>
  <si>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</si>
  <si>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</si>
  <si>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</si>
  <si>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</si>
  <si>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</si>
  <si>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</si>
  <si>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</si>
  <si>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</si>
  <si>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</si>
  <si>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</si>
  <si>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</si>
  <si>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</si>
  <si>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</si>
  <si>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</si>
  <si>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</si>
  <si>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</si>
  <si>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</si>
  <si>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</si>
  <si>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</si>
  <si>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</si>
  <si>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</si>
  <si>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</si>
  <si>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</si>
  <si>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</si>
  <si>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</si>
  <si>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</si>
  <si>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</si>
  <si>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</si>
  <si>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</si>
  <si>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</si>
  <si>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</si>
  <si>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</si>
  <si>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</si>
  <si>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</si>
  <si>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</si>
  <si>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</si>
  <si>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</si>
  <si>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</si>
  <si>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</si>
  <si>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</si>
  <si>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</si>
  <si>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</si>
  <si>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</si>
  <si>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</si>
  <si>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</si>
  <si>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</si>
  <si>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</si>
  <si>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</si>
  <si>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</si>
  <si>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</si>
  <si>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</si>
  <si>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</si>
  <si>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</si>
  <si>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</si>
  <si>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</si>
  <si>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</si>
  <si>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</si>
  <si>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</si>
  <si>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</si>
  <si>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</si>
  <si>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</si>
  <si>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</si>
  <si>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</si>
  <si>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</si>
  <si>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</si>
  <si>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</si>
  <si>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</si>
  <si>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</si>
  <si>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</si>
  <si>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</si>
  <si>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</si>
  <si>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</si>
  <si>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</si>
  <si>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</si>
  <si>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</si>
  <si>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</si>
  <si>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</si>
  <si>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</si>
  <si>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</si>
  <si>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</si>
  <si>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</si>
  <si>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</si>
  <si>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</si>
  <si>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</si>
  <si>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</si>
  <si>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</si>
  <si>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</si>
  <si>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</si>
  <si>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</si>
  <si>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</si>
  <si>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</si>
  <si>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</si>
  <si>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</si>
  <si>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</si>
  <si>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</si>
  <si>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</si>
  <si>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</si>
  <si>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</si>
  <si>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</si>
  <si>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</si>
  <si>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</si>
  <si>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</si>
  <si>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</si>
  <si>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</si>
  <si>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</si>
  <si>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</si>
  <si>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</si>
  <si>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</si>
  <si>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</si>
  <si>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</si>
  <si>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</si>
  <si>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</si>
  <si>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</si>
  <si>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</si>
  <si>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</si>
  <si>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</si>
  <si>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</si>
  <si>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</si>
  <si>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</si>
  <si>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</si>
  <si>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</si>
  <si>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</si>
  <si>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</si>
  <si>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</si>
  <si>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</si>
  <si>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</si>
  <si>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</si>
  <si>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</si>
  <si>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</si>
  <si>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</si>
  <si>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</si>
  <si>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</si>
  <si>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</si>
  <si>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</si>
  <si>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</si>
  <si>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</si>
  <si>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</si>
  <si>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</si>
  <si>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</si>
  <si>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</si>
  <si>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</si>
  <si>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</si>
  <si>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</si>
  <si>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</si>
  <si>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</si>
  <si>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</si>
  <si>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</si>
  <si>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</si>
  <si>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</si>
  <si>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</si>
  <si>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</si>
  <si>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</si>
  <si>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</si>
  <si>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</si>
  <si>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</si>
  <si>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</si>
  <si>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</si>
  <si>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</si>
  <si>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</si>
  <si>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</si>
  <si>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</si>
  <si>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</si>
  <si>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</si>
  <si>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</si>
  <si>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</si>
  <si>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</si>
  <si>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</si>
  <si>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</si>
  <si>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</si>
  <si>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</si>
  <si>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</si>
  <si>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</si>
  <si>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</si>
  <si>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</si>
  <si>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</si>
  <si>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</si>
  <si>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</si>
  <si>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</si>
  <si>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</si>
  <si>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</si>
  <si>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</si>
  <si>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</si>
  <si>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</si>
  <si>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</si>
  <si>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</si>
  <si>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</si>
  <si>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</si>
  <si>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</si>
  <si>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</si>
  <si>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</si>
  <si>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</si>
  <si>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</si>
  <si>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</si>
  <si>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</si>
  <si>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</si>
  <si>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</si>
  <si>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</si>
  <si>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</si>
  <si>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</si>
  <si>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</si>
  <si>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</si>
  <si>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</si>
  <si>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</si>
  <si>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</si>
  <si>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</si>
  <si>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</si>
  <si>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</si>
  <si>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</si>
  <si>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</si>
  <si>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</si>
  <si>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</si>
  <si>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</si>
  <si>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</si>
  <si>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</si>
  <si>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</si>
  <si>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</si>
  <si>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</si>
  <si>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</si>
  <si>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</si>
  <si>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</si>
  <si>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</si>
  <si>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</si>
  <si>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</si>
  <si>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</si>
  <si>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</si>
  <si>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</si>
  <si>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</si>
  <si>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</si>
  <si>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</si>
  <si>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</si>
  <si>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</si>
  <si>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</si>
  <si>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</si>
  <si>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</si>
  <si>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</si>
  <si>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</si>
  <si>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</si>
  <si>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</si>
  <si>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</si>
  <si>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</si>
  <si>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</si>
  <si>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</si>
  <si>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</si>
  <si>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</si>
  <si>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</si>
  <si>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</si>
  <si>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</si>
  <si>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</si>
  <si>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</si>
  <si>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</si>
  <si>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</si>
  <si>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</si>
  <si>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</si>
  <si>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</si>
  <si>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</si>
  <si>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</si>
  <si>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</si>
  <si>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</si>
  <si>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</si>
  <si>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</si>
  <si>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</si>
  <si>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</si>
  <si>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</si>
  <si>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</si>
  <si>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</si>
  <si>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</si>
  <si>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</si>
  <si>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</si>
  <si>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</si>
  <si>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</si>
  <si>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</si>
  <si>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</si>
  <si>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</si>
  <si>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</si>
  <si>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</si>
  <si>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</si>
  <si>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</si>
  <si>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</si>
  <si>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</si>
  <si>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</si>
  <si>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</si>
  <si>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</si>
  <si>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</si>
  <si>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</si>
  <si>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</si>
  <si>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</si>
  <si>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</si>
  <si>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</si>
  <si>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</si>
  <si>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</si>
  <si>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</si>
  <si>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</si>
  <si>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</si>
  <si>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</si>
  <si>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</si>
  <si>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</si>
  <si>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</si>
  <si>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</si>
  <si>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</si>
  <si>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</si>
  <si>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</si>
  <si>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</si>
  <si>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</si>
  <si>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</si>
  <si>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</si>
  <si>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</si>
  <si>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</si>
  <si>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</si>
  <si>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</si>
  <si>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</si>
  <si>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</si>
  <si>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</si>
  <si>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</si>
  <si>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</si>
  <si>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</si>
  <si>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</si>
  <si>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</si>
  <si>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</si>
  <si>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</si>
  <si>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</si>
  <si>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</si>
  <si>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</si>
  <si>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</si>
  <si>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</si>
  <si>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</si>
  <si>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</si>
  <si>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</si>
  <si>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</si>
  <si>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</si>
  <si>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</si>
  <si>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</si>
  <si>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</si>
  <si>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</si>
  <si>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</si>
  <si>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</si>
  <si>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</si>
  <si>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</si>
  <si>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</si>
  <si>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</si>
  <si>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</si>
  <si>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</si>
  <si>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</si>
  <si>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</si>
  <si>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</si>
  <si>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</si>
  <si>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</si>
  <si>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</si>
  <si>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</si>
  <si>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</si>
  <si>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</si>
  <si>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</si>
  <si>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</si>
  <si>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</si>
  <si>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</si>
  <si>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</si>
  <si>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</si>
  <si>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</si>
  <si>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</si>
  <si>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</si>
  <si>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</si>
  <si>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</si>
  <si>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</si>
  <si>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</si>
  <si>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</si>
  <si>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</si>
  <si>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</si>
  <si>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</si>
  <si>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</si>
  <si>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</si>
  <si>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</si>
  <si>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</si>
  <si>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</si>
  <si>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</si>
  <si>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</si>
  <si>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</si>
  <si>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</si>
  <si>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</si>
  <si>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</si>
  <si>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</si>
  <si>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</si>
  <si>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</si>
  <si>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</si>
  <si>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</si>
  <si>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</si>
  <si>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</si>
  <si>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</si>
  <si>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</si>
  <si>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</si>
  <si>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</si>
  <si>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</si>
  <si>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</si>
  <si>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</si>
  <si>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</si>
  <si>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</si>
  <si>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</si>
  <si>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</si>
  <si>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</si>
  <si>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</si>
  <si>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</si>
  <si>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</si>
  <si>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</si>
  <si>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</si>
  <si>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</si>
  <si>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</si>
  <si>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</si>
  <si>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</si>
  <si>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</si>
  <si>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</si>
  <si>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</si>
  <si>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</si>
  <si>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</si>
  <si>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</si>
  <si>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</si>
  <si>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</si>
  <si>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</si>
  <si>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</si>
  <si>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</si>
  <si>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</si>
  <si>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</si>
  <si>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</si>
  <si>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</si>
  <si>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</si>
  <si>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</si>
  <si>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</si>
  <si>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</si>
  <si>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</si>
  <si>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</si>
  <si>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</si>
  <si>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</si>
  <si>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</si>
  <si>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</si>
  <si>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</si>
  <si>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</si>
  <si>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</si>
  <si>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</si>
  <si>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</si>
  <si>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</si>
  <si>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</si>
  <si>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</si>
  <si>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</si>
  <si>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</si>
  <si>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</si>
  <si>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</si>
  <si>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</si>
  <si>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</si>
  <si>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</si>
  <si>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</si>
  <si>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</si>
  <si>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</si>
  <si>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</si>
  <si>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</si>
  <si>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</si>
  <si>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</si>
  <si>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</si>
  <si>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</si>
  <si>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</si>
  <si>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</si>
  <si>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</si>
  <si>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</si>
  <si>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</si>
  <si>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</si>
  <si>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</si>
  <si>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</si>
  <si>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</si>
  <si>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</si>
  <si>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</si>
  <si>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</si>
  <si>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</si>
  <si>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</si>
  <si>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</si>
  <si>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</si>
  <si>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</si>
  <si>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</si>
  <si>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</si>
  <si>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</si>
  <si>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</si>
  <si>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</si>
  <si>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</si>
  <si>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</si>
  <si>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</si>
  <si>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</si>
  <si>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</si>
  <si>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</si>
  <si>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</si>
  <si>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</si>
  <si>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</si>
  <si>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</si>
  <si>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</si>
  <si>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</si>
  <si>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</si>
  <si>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</si>
  <si>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</si>
  <si>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</si>
  <si>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</si>
  <si>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</si>
  <si>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</si>
  <si>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</si>
  <si>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</si>
  <si>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</si>
  <si>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</si>
  <si>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</si>
  <si>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</si>
  <si>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</si>
  <si>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</si>
  <si>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</si>
  <si>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</si>
  <si>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</si>
  <si>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</si>
  <si>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</si>
  <si>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</si>
  <si>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</si>
  <si>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</si>
  <si>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</si>
  <si>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</si>
  <si>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</si>
  <si>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</si>
  <si>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</si>
  <si>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</si>
  <si>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</si>
  <si>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</si>
  <si>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</si>
  <si>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</si>
  <si>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</si>
  <si>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</si>
  <si>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</si>
  <si>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</si>
  <si>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</si>
  <si>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</si>
  <si>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</si>
  <si>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</si>
  <si>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</si>
  <si>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</si>
  <si>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</si>
  <si>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</si>
  <si>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</si>
  <si>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</si>
  <si>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</si>
  <si>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</si>
  <si>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</si>
  <si>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</si>
  <si>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</si>
  <si>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</si>
  <si>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</si>
  <si>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</si>
  <si>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</si>
  <si>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</si>
  <si>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</si>
  <si>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</si>
  <si>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</si>
  <si>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</si>
  <si>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</si>
  <si>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</si>
  <si>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</si>
  <si>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</si>
  <si>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</si>
  <si>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</si>
  <si>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</si>
  <si>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</si>
  <si>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</si>
  <si>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</si>
  <si>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</si>
  <si>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</si>
  <si>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</si>
  <si>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</si>
  <si>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</si>
  <si>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</si>
  <si>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</si>
  <si>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</si>
  <si>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</si>
  <si>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</si>
  <si>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</si>
  <si>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</si>
  <si>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</si>
  <si>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</si>
  <si>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</si>
  <si>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</si>
  <si>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</si>
  <si>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</si>
  <si>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</si>
  <si>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</si>
  <si>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</si>
  <si>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</si>
  <si>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</si>
  <si>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</si>
  <si>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</si>
  <si>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</si>
  <si>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</si>
  <si>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</si>
  <si>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</si>
  <si>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</si>
  <si>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</si>
  <si>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</si>
  <si>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</si>
  <si>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</si>
  <si>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</si>
  <si>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</si>
  <si>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</si>
  <si>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</si>
  <si>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</si>
  <si>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</si>
  <si>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</si>
  <si>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</si>
  <si>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</si>
  <si>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</si>
  <si>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</si>
  <si>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</si>
  <si>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</si>
  <si>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</si>
  <si>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</si>
  <si>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</si>
  <si>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</si>
  <si>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</si>
  <si>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</si>
  <si>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</si>
  <si>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</si>
  <si>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</si>
  <si>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</si>
  <si>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</si>
  <si>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</si>
  <si>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</si>
  <si>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</si>
  <si>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</si>
  <si>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</si>
  <si>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</si>
  <si>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</si>
  <si>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</si>
  <si>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</si>
  <si>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</si>
  <si>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</si>
  <si>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</si>
  <si>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</si>
  <si>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</si>
  <si>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</si>
  <si>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</si>
  <si>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</si>
  <si>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</si>
  <si>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</si>
  <si>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</si>
  <si>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</si>
  <si>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</si>
  <si>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</si>
  <si>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</si>
  <si>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</si>
  <si>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</si>
  <si>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</si>
  <si>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</si>
  <si>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</si>
  <si>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</si>
  <si>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</si>
  <si>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</si>
  <si>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</si>
  <si>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</si>
  <si>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</si>
  <si>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</si>
  <si>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</si>
  <si>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</si>
  <si>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</si>
  <si>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</si>
  <si>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</si>
  <si>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</si>
  <si>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</si>
  <si>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</si>
  <si>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</si>
  <si>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</si>
  <si>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</si>
  <si>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</si>
  <si>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</si>
  <si>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</si>
  <si>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</si>
  <si>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</si>
  <si>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</si>
  <si>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</si>
  <si>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</si>
  <si>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</si>
  <si>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</si>
  <si>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</si>
  <si>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</si>
  <si>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</si>
  <si>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</si>
  <si>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</si>
  <si>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</si>
  <si>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</si>
  <si>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</si>
  <si>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</si>
  <si>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</si>
  <si>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</si>
  <si>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</si>
  <si>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</si>
  <si>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</si>
  <si>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</si>
  <si>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</si>
  <si>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</si>
  <si>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</si>
  <si>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</si>
  <si>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</si>
  <si>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</si>
  <si>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</si>
  <si>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</si>
  <si>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</si>
  <si>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</si>
  <si>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</si>
  <si>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</si>
  <si>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</si>
  <si>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</si>
  <si>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</si>
  <si>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</si>
  <si>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</si>
  <si>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</si>
  <si>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</si>
  <si>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</si>
  <si>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</si>
  <si>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</si>
  <si>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</si>
  <si>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</si>
  <si>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</si>
  <si>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</si>
  <si>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</si>
  <si>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</si>
  <si>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</si>
  <si>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</si>
  <si>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</si>
  <si>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</si>
  <si>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</si>
  <si>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</si>
  <si>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</si>
  <si>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</si>
  <si>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</si>
  <si>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</si>
  <si>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</si>
  <si>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</si>
  <si>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</si>
  <si>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</si>
  <si>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</si>
  <si>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</si>
  <si>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</si>
  <si>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</si>
  <si>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</si>
  <si>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</si>
  <si>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</si>
  <si>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</si>
  <si>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</si>
  <si>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</si>
  <si>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</si>
  <si>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</si>
  <si>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</si>
  <si>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</si>
  <si>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</si>
  <si>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</si>
  <si>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</si>
  <si>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</si>
  <si>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</si>
  <si>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</si>
  <si>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</si>
  <si>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</si>
  <si>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</si>
  <si>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</si>
  <si>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</si>
  <si>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</si>
  <si>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</si>
  <si>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</si>
  <si>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</si>
  <si>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</si>
  <si>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</si>
  <si>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</si>
  <si>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</si>
  <si>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</si>
  <si>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</si>
  <si>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</si>
  <si>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</si>
  <si>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</si>
  <si>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</si>
  <si>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</si>
  <si>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</si>
  <si>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</si>
  <si>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</si>
  <si>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</si>
  <si>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</si>
  <si>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</si>
  <si>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</si>
  <si>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</si>
  <si>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</si>
  <si>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</si>
  <si>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</si>
  <si>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</si>
  <si>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</si>
  <si>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</si>
  <si>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</si>
  <si>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</si>
  <si>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</si>
  <si>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</si>
  <si>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</si>
  <si>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</si>
  <si>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</si>
  <si>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</si>
  <si>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</si>
  <si>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</si>
  <si>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</si>
  <si>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</si>
  <si>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</si>
  <si>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</si>
  <si>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</si>
  <si>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</si>
  <si>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</si>
  <si>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</si>
  <si>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</si>
  <si>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</si>
  <si>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</si>
  <si>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</si>
  <si>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</si>
  <si>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</si>
  <si>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</si>
  <si>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</si>
  <si>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</si>
  <si>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</si>
  <si>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</si>
  <si>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</si>
  <si>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</si>
  <si>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</si>
  <si>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</si>
  <si>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</si>
  <si>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</si>
  <si>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</si>
  <si>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</si>
  <si>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</si>
  <si>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</si>
  <si>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</si>
  <si>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</si>
  <si>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</si>
  <si>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</si>
  <si>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</si>
  <si>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</si>
  <si>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</si>
  <si>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</si>
  <si>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</si>
  <si>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</si>
  <si>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</si>
  <si>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</si>
  <si>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</si>
  <si>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</si>
  <si>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</si>
  <si>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</si>
  <si>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</si>
  <si>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</si>
  <si>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</si>
  <si>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</si>
  <si>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</si>
  <si>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</si>
  <si>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</si>
  <si>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</si>
  <si>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</si>
  <si>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</si>
  <si>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</si>
  <si>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</si>
  <si>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</si>
  <si>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</si>
  <si>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</si>
  <si>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</si>
  <si>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</si>
  <si>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</si>
  <si>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</si>
  <si>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</si>
  <si>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</si>
  <si>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</si>
  <si>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</si>
  <si>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</si>
  <si>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</si>
  <si>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</si>
  <si>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</si>
  <si>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</si>
  <si>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</si>
  <si>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</si>
  <si>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</si>
  <si>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</si>
  <si>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</si>
  <si>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</si>
  <si>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</si>
  <si>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</si>
  <si>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</si>
  <si>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</si>
  <si>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</si>
  <si>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</si>
  <si>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</si>
  <si>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</si>
  <si>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</si>
  <si>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</si>
  <si>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</si>
  <si>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</si>
  <si>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</si>
  <si>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</si>
  <si>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</si>
  <si>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</si>
  <si>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</si>
  <si>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</si>
  <si>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</si>
  <si>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</si>
  <si>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</si>
  <si>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</si>
  <si>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</si>
  <si>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</si>
  <si>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</si>
  <si>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</si>
  <si>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</si>
  <si>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</si>
  <si>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</si>
  <si>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</si>
  <si>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</si>
  <si>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</si>
  <si>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</si>
  <si>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</si>
  <si>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</si>
  <si>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</si>
  <si>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</si>
  <si>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</si>
  <si>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</si>
  <si>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</si>
  <si>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</si>
  <si>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</si>
  <si>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</si>
  <si>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</si>
  <si>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</si>
  <si>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</si>
  <si>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</si>
  <si>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</si>
  <si>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</si>
  <si>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</si>
  <si>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</si>
  <si>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</si>
  <si>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</si>
  <si>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</si>
  <si>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</si>
  <si>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</si>
  <si>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</si>
  <si>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</si>
  <si>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</si>
  <si>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</si>
  <si>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</si>
  <si>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</si>
  <si>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</si>
  <si>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</si>
  <si>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</si>
  <si>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</si>
  <si>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</si>
  <si>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</si>
  <si>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</si>
  <si>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</si>
  <si>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</si>
  <si>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</si>
  <si>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</si>
  <si>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</si>
  <si>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</si>
  <si>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</si>
  <si>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</si>
  <si>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</si>
  <si>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</si>
  <si>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</si>
  <si>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</si>
  <si>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</si>
  <si>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</si>
  <si>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</si>
  <si>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</si>
  <si>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</si>
  <si>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</si>
  <si>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</si>
  <si>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</si>
  <si>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</si>
  <si>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</si>
  <si>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</si>
  <si>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</si>
  <si>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</si>
  <si>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</si>
  <si>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</si>
  <si>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</si>
  <si>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</si>
  <si>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</si>
  <si>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</si>
  <si>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</si>
  <si>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</si>
  <si>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</si>
  <si>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</si>
  <si>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</si>
  <si>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</si>
  <si>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</si>
  <si>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</si>
  <si>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</si>
  <si>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</si>
  <si>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</si>
  <si>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</si>
  <si>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</si>
  <si>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</si>
  <si>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</si>
  <si>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</si>
  <si>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</si>
  <si>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</si>
  <si>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</si>
  <si>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</si>
  <si>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</si>
  <si>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</si>
  <si>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</si>
  <si>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</si>
  <si>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</si>
  <si>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</si>
  <si>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</si>
  <si>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</si>
  <si>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</si>
  <si>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</si>
  <si>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</si>
  <si>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</si>
  <si>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</si>
  <si>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</si>
  <si>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</si>
  <si>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</si>
  <si>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</si>
  <si>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</si>
  <si>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</si>
  <si>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</si>
  <si>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</si>
  <si>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</si>
  <si>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</si>
  <si>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</si>
  <si>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</si>
  <si>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</si>
  <si>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</si>
  <si>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</si>
  <si>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</si>
  <si>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</si>
  <si>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</si>
  <si>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</si>
  <si>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</si>
  <si>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</si>
  <si>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</si>
  <si>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</si>
  <si>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</si>
  <si>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</si>
  <si>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</si>
  <si>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</si>
  <si>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</si>
  <si>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</si>
  <si>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</si>
  <si>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</si>
  <si>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</si>
  <si>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</si>
  <si>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</si>
  <si>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</si>
  <si>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</si>
  <si>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</si>
  <si>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</si>
  <si>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</si>
  <si>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</si>
  <si>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</si>
  <si>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</si>
  <si>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</si>
  <si>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</si>
  <si>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</si>
  <si>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</si>
  <si>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</si>
  <si>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</si>
  <si>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</si>
  <si>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</si>
  <si>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</si>
  <si>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</si>
  <si>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</si>
  <si>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</si>
  <si>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</si>
  <si>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</si>
  <si>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</si>
  <si>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</si>
  <si>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</si>
  <si>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</si>
  <si>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</si>
  <si>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</si>
  <si>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</si>
  <si>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</si>
  <si>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</si>
  <si>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</si>
  <si>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</si>
  <si>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</si>
  <si>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</si>
  <si>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</si>
  <si>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</si>
  <si>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</si>
  <si>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</si>
  <si>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</si>
  <si>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</si>
  <si>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</si>
  <si>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</si>
  <si>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</si>
  <si>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</si>
  <si>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</si>
  <si>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</si>
  <si>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</si>
  <si>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</si>
  <si>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</si>
  <si>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</si>
  <si>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</si>
  <si>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</si>
  <si>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</si>
  <si>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</si>
  <si>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</si>
  <si>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</si>
  <si>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</si>
  <si>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</si>
  <si>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</si>
  <si>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</si>
  <si>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</si>
  <si>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</si>
  <si>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</si>
  <si>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</si>
  <si>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</si>
  <si>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</si>
  <si>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</si>
  <si>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</si>
  <si>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</si>
  <si>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</si>
  <si>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</si>
  <si>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</si>
  <si>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</si>
  <si>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</si>
  <si>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</si>
  <si>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</si>
  <si>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</si>
  <si>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</si>
  <si>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</si>
  <si>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</si>
  <si>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</si>
  <si>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</si>
  <si>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</si>
  <si>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</si>
  <si>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</si>
  <si>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</si>
  <si>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</si>
  <si>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</si>
  <si>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</si>
  <si>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</si>
  <si>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</si>
  <si>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</si>
  <si>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</si>
  <si>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</si>
  <si>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</si>
  <si>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</si>
  <si>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</si>
  <si>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</si>
  <si>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</si>
  <si>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</si>
  <si>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</si>
  <si>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</si>
  <si>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</si>
  <si>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</si>
  <si>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</si>
  <si>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</si>
  <si>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</si>
  <si>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</si>
  <si>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</si>
  <si>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</si>
  <si>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</si>
  <si>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</si>
  <si>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</si>
  <si>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</si>
  <si>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</si>
  <si>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</si>
  <si>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</si>
  <si>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</si>
  <si>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</si>
  <si>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</si>
  <si>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</si>
  <si>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</si>
  <si>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</si>
  <si>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</si>
  <si>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</si>
  <si>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</si>
  <si>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</si>
  <si>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</si>
  <si>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</si>
  <si>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</si>
  <si>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</si>
  <si>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</si>
  <si>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</si>
  <si>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</si>
  <si>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</si>
  <si>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</si>
  <si>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</si>
  <si>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</si>
  <si>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</si>
  <si>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</si>
  <si>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</si>
  <si>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</si>
  <si>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</si>
  <si>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</si>
  <si>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</si>
  <si>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</si>
  <si>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</si>
  <si>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</si>
  <si>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</si>
  <si>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</si>
  <si>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</si>
  <si>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</si>
  <si>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</si>
  <si>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</si>
  <si>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</si>
  <si>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</si>
  <si>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</si>
  <si>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</si>
  <si>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</si>
  <si>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</si>
  <si>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</si>
  <si>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</si>
  <si>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</si>
  <si>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</si>
  <si>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</si>
  <si>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</si>
  <si>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</si>
  <si>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</si>
  <si>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</si>
  <si>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</si>
  <si>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</si>
  <si>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</si>
  <si>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</si>
  <si>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</si>
  <si>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</si>
  <si>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</si>
  <si>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</si>
  <si>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</si>
  <si>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</si>
  <si>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</si>
  <si>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</si>
  <si>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</si>
  <si>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</si>
  <si>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</si>
  <si>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</si>
  <si>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</si>
  <si>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</si>
  <si>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</si>
  <si>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</si>
  <si>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</si>
  <si>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</si>
  <si>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</si>
  <si>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</si>
  <si>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</si>
  <si>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</si>
  <si>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</si>
  <si>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</si>
  <si>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</si>
  <si>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</si>
  <si>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</si>
  <si>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</si>
  <si>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</si>
  <si>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</si>
  <si>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</si>
  <si>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</si>
  <si>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</si>
  <si>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</si>
  <si>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</si>
  <si>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</si>
  <si>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</si>
  <si>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</si>
  <si>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</si>
  <si>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</si>
  <si>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</si>
  <si>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</si>
  <si>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</si>
  <si>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</si>
  <si>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</si>
  <si>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</si>
  <si>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</si>
  <si>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</si>
  <si>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</si>
  <si>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</si>
  <si>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</si>
  <si>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</si>
  <si>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</si>
  <si>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</si>
  <si>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</si>
  <si>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</si>
  <si>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</si>
  <si>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</si>
  <si>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</si>
  <si>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</si>
  <si>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</si>
  <si>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</si>
  <si>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</si>
  <si>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</si>
  <si>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</si>
  <si>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</si>
  <si>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</si>
  <si>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</si>
  <si>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</si>
  <si>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</si>
  <si>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</si>
  <si>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</si>
  <si>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</si>
  <si>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</si>
  <si>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</si>
  <si>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</si>
  <si>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</si>
  <si>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</si>
  <si>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</si>
  <si>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</si>
  <si>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</si>
  <si>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</si>
  <si>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</si>
  <si>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</si>
  <si>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</si>
  <si>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</si>
  <si>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</si>
  <si>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</si>
  <si>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</si>
  <si>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</si>
  <si>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</si>
  <si>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</si>
  <si>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</si>
  <si>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</si>
  <si>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</si>
  <si>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</si>
  <si>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</si>
  <si>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</si>
  <si>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</si>
  <si>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</si>
  <si>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</si>
  <si>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</si>
  <si>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</si>
  <si>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</si>
  <si>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</si>
  <si>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</si>
  <si>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</si>
  <si>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</si>
  <si>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</si>
  <si>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</si>
  <si>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</si>
  <si>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</si>
  <si>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</si>
  <si>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</si>
  <si>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</si>
  <si>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</si>
  <si>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</si>
  <si>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</si>
  <si>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</si>
  <si>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</si>
  <si>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</si>
  <si>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</si>
  <si>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</si>
  <si>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</si>
  <si>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</si>
  <si>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</si>
  <si>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</si>
  <si>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</si>
  <si>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</si>
  <si>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</si>
  <si>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</si>
  <si>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</si>
  <si>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</si>
  <si>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</si>
  <si>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</si>
  <si>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</si>
  <si>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</si>
  <si>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</si>
  <si>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</si>
  <si>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</si>
  <si>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</si>
  <si>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</si>
  <si>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</si>
  <si>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</si>
  <si>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</si>
  <si>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</si>
  <si>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</si>
  <si>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</si>
  <si>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</si>
  <si>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</si>
  <si>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</si>
  <si>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</si>
  <si>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</si>
  <si>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</si>
  <si>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</si>
  <si>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</si>
  <si>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</si>
  <si>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</si>
  <si>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</si>
  <si>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</si>
  <si>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</si>
  <si>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</si>
  <si>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</si>
  <si>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</si>
  <si>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</si>
  <si>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</si>
  <si>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</si>
  <si>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</si>
  <si>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</si>
  <si>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</si>
  <si>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</si>
  <si>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</si>
  <si>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</si>
  <si>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</si>
  <si>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</si>
  <si>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</si>
  <si>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</si>
  <si>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</si>
  <si>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</si>
  <si>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</si>
  <si>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</si>
  <si>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</si>
  <si>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</si>
  <si>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</si>
  <si>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</si>
  <si>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</si>
  <si>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</si>
  <si>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</si>
  <si>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</si>
  <si>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</si>
  <si>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</si>
  <si>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</si>
  <si>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</si>
  <si>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</si>
  <si>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</si>
  <si>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</si>
  <si>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</si>
  <si>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</si>
  <si>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</si>
  <si>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</si>
  <si>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</si>
  <si>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</si>
  <si>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</si>
  <si>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</si>
  <si>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</si>
  <si>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</si>
  <si>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</si>
  <si>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</si>
  <si>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</si>
  <si>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</si>
  <si>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</si>
  <si>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</si>
  <si>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</si>
  <si>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</si>
  <si>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</si>
  <si>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</si>
  <si>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</si>
  <si>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</si>
  <si>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</si>
  <si>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</si>
  <si>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</si>
  <si>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</si>
  <si>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</si>
  <si>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</si>
  <si>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</si>
  <si>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</si>
  <si>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</si>
  <si>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</si>
  <si>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</si>
  <si>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</si>
  <si>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</si>
  <si>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</si>
  <si>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</si>
  <si>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</si>
  <si>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</si>
  <si>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</si>
  <si>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</si>
  <si>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</si>
  <si>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</si>
  <si>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</si>
  <si>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</si>
  <si>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</si>
  <si>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</si>
  <si>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</si>
  <si>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</si>
  <si>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</si>
  <si>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</si>
  <si>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</si>
  <si>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</si>
  <si>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</si>
  <si>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</si>
  <si>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</si>
  <si>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</si>
  <si>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</si>
  <si>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</si>
  <si>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</si>
  <si>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</si>
  <si>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</si>
  <si>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</si>
  <si>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</si>
  <si>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</si>
  <si>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</si>
  <si>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</si>
  <si>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</si>
  <si>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</si>
  <si>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</si>
  <si>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</si>
  <si>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</si>
  <si>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</si>
  <si>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</si>
  <si>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</si>
  <si>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</si>
  <si>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</si>
  <si>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</si>
  <si>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</si>
  <si>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</si>
  <si>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</si>
  <si>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</si>
  <si>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</si>
  <si>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</si>
  <si>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</si>
  <si>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</si>
  <si>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</si>
  <si>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</si>
  <si>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</si>
  <si>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</si>
  <si>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</si>
  <si>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</si>
  <si>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</si>
  <si>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</si>
  <si>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</si>
  <si>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</si>
  <si>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</si>
  <si>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</si>
  <si>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</si>
  <si>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</si>
  <si>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</si>
  <si>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</si>
  <si>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</si>
  <si>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</si>
  <si>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</si>
  <si>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</si>
  <si>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</si>
  <si>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</si>
  <si>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</si>
  <si>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</si>
  <si>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</si>
  <si>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</si>
  <si>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</si>
  <si>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</si>
  <si>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</si>
  <si>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</si>
  <si>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</si>
  <si>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</si>
  <si>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</si>
  <si>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</si>
  <si>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</si>
  <si>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</si>
  <si>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</si>
  <si>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</si>
  <si>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</si>
  <si>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</si>
  <si>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</si>
  <si>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</si>
  <si>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</si>
  <si>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</si>
  <si>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</si>
  <si>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</si>
  <si>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</si>
  <si>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</si>
  <si>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</si>
  <si>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</si>
  <si>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</si>
  <si>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</si>
  <si>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</si>
  <si>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</si>
  <si>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</si>
  <si>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</si>
  <si>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</si>
  <si>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</si>
  <si>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</si>
  <si>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</si>
  <si>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</si>
  <si>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</si>
  <si>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</si>
  <si>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</si>
  <si>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</si>
  <si>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</si>
  <si>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</si>
  <si>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</si>
  <si>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</si>
  <si>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</si>
  <si>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</si>
  <si>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</si>
  <si>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</si>
  <si>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</si>
  <si>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</si>
  <si>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</si>
  <si>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</si>
  <si>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</si>
  <si>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</si>
  <si>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</si>
  <si>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</si>
  <si>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</si>
  <si>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</si>
  <si>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</si>
  <si>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</si>
  <si>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</si>
  <si>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</si>
  <si>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</si>
  <si>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</si>
  <si>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</si>
  <si>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</si>
  <si>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</si>
  <si>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</si>
  <si>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</si>
  <si>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</si>
  <si>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</si>
  <si>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</si>
  <si>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</si>
  <si>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</si>
  <si>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</si>
  <si>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</si>
  <si>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</si>
  <si>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</si>
  <si>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</si>
  <si>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</si>
  <si>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</si>
  <si>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</si>
  <si>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</si>
  <si>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</si>
  <si>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</si>
  <si>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</si>
  <si>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</si>
  <si>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</si>
  <si>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</si>
  <si>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</si>
  <si>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</si>
  <si>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</si>
  <si>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</si>
  <si>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</si>
  <si>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</si>
  <si>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</si>
  <si>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</si>
  <si>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</si>
  <si>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</si>
  <si>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</si>
  <si>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</si>
  <si>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</si>
  <si>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</si>
  <si>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</si>
  <si>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</si>
  <si>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</si>
  <si>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</si>
  <si>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</si>
  <si>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</si>
  <si>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</si>
  <si>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</si>
  <si>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</si>
  <si>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</si>
  <si>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</si>
  <si>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</si>
  <si>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</si>
  <si>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</si>
  <si>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</si>
  <si>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</si>
  <si>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</si>
  <si>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</si>
  <si>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</si>
  <si>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</si>
  <si>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</si>
  <si>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</si>
  <si>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</si>
  <si>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</si>
  <si>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</si>
  <si>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</si>
  <si>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</si>
  <si>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</si>
  <si>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</si>
  <si>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</si>
  <si>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</si>
  <si>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</si>
  <si>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</si>
  <si>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</si>
  <si>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</si>
  <si>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</si>
  <si>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</si>
  <si>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</si>
  <si>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</si>
  <si>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</si>
  <si>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</si>
  <si>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</si>
  <si>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</si>
  <si>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</si>
  <si>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</si>
  <si>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</si>
  <si>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</si>
  <si>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</si>
  <si>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</si>
  <si>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</si>
  <si>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</si>
  <si>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</si>
  <si>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</si>
  <si>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</si>
  <si>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</si>
  <si>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</si>
  <si>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</si>
  <si>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</si>
  <si>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</si>
  <si>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</si>
  <si>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</si>
  <si>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</si>
  <si>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</si>
  <si>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</si>
  <si>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</si>
  <si>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</si>
  <si>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</si>
  <si>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</si>
  <si>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</si>
  <si>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</si>
  <si>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</si>
  <si>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</si>
  <si>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</si>
  <si>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</si>
  <si>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</si>
  <si>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</si>
  <si>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</si>
  <si>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</si>
  <si>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</si>
  <si>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</si>
  <si>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</si>
  <si>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</si>
  <si>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</si>
  <si>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</si>
  <si>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</si>
  <si>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</si>
  <si>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</si>
  <si>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</si>
  <si>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</si>
  <si>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</si>
  <si>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</si>
  <si>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</si>
  <si>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</si>
  <si>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</si>
  <si>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</si>
  <si>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</si>
  <si>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</si>
  <si>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</si>
  <si>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</si>
  <si>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</si>
  <si>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</si>
  <si>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</si>
  <si>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</si>
  <si>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</si>
  <si>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</si>
  <si>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</si>
  <si>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</si>
  <si>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</si>
  <si>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</si>
  <si>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</si>
  <si>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</si>
  <si>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</si>
  <si>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</si>
  <si>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</si>
  <si>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</si>
  <si>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</si>
  <si>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</si>
  <si>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</si>
  <si>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</si>
  <si>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</si>
  <si>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</si>
  <si>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</si>
  <si>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</si>
  <si>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</si>
  <si>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</si>
  <si>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</si>
  <si>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</si>
  <si>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</si>
  <si>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</si>
  <si>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</si>
  <si>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</si>
  <si>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</si>
  <si>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</si>
  <si>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</si>
  <si>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</si>
  <si>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</si>
  <si>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</si>
  <si>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</si>
  <si>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</si>
  <si>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</si>
  <si>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</si>
  <si>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</si>
  <si>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</si>
  <si>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</si>
  <si>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</si>
  <si>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</si>
  <si>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</si>
  <si>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</si>
  <si>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</si>
  <si>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</si>
  <si>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</si>
  <si>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</si>
  <si>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</si>
  <si>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</si>
  <si>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</si>
  <si>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</si>
  <si>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</si>
  <si>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</si>
  <si>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</si>
  <si>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</si>
  <si>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</si>
  <si>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</si>
  <si>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</si>
  <si>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</si>
  <si>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</si>
  <si>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</si>
  <si>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</si>
  <si>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</si>
  <si>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</si>
  <si>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</si>
  <si>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</si>
  <si>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</si>
  <si>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</si>
  <si>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</si>
  <si>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</si>
  <si>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</si>
  <si>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</si>
  <si>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</si>
  <si>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</si>
  <si>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</si>
  <si>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</si>
  <si>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</si>
  <si>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</si>
  <si>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</si>
  <si>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</si>
  <si>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</si>
  <si>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</si>
  <si>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</si>
  <si>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</si>
  <si>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</si>
  <si>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</si>
  <si>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</si>
  <si>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</si>
  <si>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</si>
  <si>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</si>
  <si>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</si>
  <si>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</si>
  <si>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</si>
  <si>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</si>
  <si>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</si>
  <si>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</si>
  <si>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</si>
  <si>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</si>
  <si>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</si>
  <si>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</si>
  <si>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</si>
  <si>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</si>
  <si>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</si>
  <si>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</si>
  <si>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</si>
  <si>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</si>
  <si>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</si>
  <si>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</si>
  <si>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</si>
  <si>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</si>
  <si>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</si>
  <si>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</si>
  <si>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</si>
  <si>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</si>
  <si>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</si>
  <si>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</si>
  <si>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</si>
  <si>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</si>
  <si>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</si>
  <si>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</si>
  <si>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</si>
  <si>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</si>
  <si>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</si>
  <si>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</si>
  <si>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</si>
  <si>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</si>
  <si>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</si>
  <si>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</si>
  <si>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</si>
  <si>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</si>
  <si>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</si>
  <si>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</si>
  <si>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</si>
  <si>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</si>
  <si>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</si>
  <si>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</si>
  <si>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</si>
  <si>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</si>
  <si>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</si>
  <si>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</si>
  <si>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</si>
  <si>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</si>
  <si>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</si>
  <si>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</si>
  <si>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</si>
  <si>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</si>
  <si>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</si>
  <si>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</si>
  <si>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</si>
  <si>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</si>
  <si>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</si>
  <si>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</si>
  <si>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</si>
  <si>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</si>
  <si>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</si>
  <si>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</si>
  <si>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</si>
  <si>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</si>
  <si>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</si>
  <si>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</si>
  <si>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</si>
  <si>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</si>
  <si>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</si>
  <si>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</si>
  <si>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</si>
  <si>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</si>
  <si>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</si>
  <si>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</si>
  <si>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</si>
  <si>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</si>
  <si>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</si>
  <si>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</si>
  <si>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</si>
  <si>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</si>
  <si>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</si>
  <si>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</si>
  <si>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</si>
  <si>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</si>
  <si>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</si>
  <si>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</si>
  <si>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</si>
  <si>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</si>
  <si>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</si>
  <si>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</si>
  <si>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</si>
  <si>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</si>
  <si>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</si>
  <si>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</si>
  <si>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</si>
  <si>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</si>
  <si>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</si>
  <si>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</si>
  <si>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</si>
  <si>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</si>
  <si>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</si>
  <si>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</si>
  <si>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</si>
  <si>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</si>
  <si>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</si>
  <si>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</si>
  <si>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</si>
  <si>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</si>
  <si>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</si>
  <si>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</si>
  <si>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</si>
  <si>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</si>
  <si>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</si>
  <si>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</si>
  <si>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</si>
  <si>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</si>
  <si>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</si>
  <si>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</si>
  <si>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</si>
  <si>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</si>
  <si>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</si>
  <si>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</si>
  <si>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</si>
  <si>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</si>
  <si>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</si>
  <si>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</si>
  <si>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</si>
  <si>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</si>
  <si>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</si>
  <si>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</si>
  <si>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</si>
  <si>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</si>
  <si>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</si>
  <si>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</si>
  <si>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</si>
  <si>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</si>
  <si>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</si>
  <si>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</si>
  <si>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</si>
  <si>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</si>
  <si>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</si>
  <si>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</si>
  <si>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</si>
  <si>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</si>
  <si>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</si>
  <si>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</si>
  <si>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</si>
  <si>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</si>
  <si>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</si>
  <si>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</si>
  <si>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</si>
  <si>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</si>
  <si>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</si>
  <si>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</si>
  <si>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</si>
  <si>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</si>
  <si>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</si>
  <si>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</si>
  <si>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</si>
  <si>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</si>
  <si>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</si>
  <si>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</si>
  <si>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</si>
  <si>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</si>
  <si>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</si>
  <si>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</si>
  <si>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</si>
  <si>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</si>
  <si>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</si>
  <si>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</si>
  <si>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</si>
  <si>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</si>
  <si>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</si>
  <si>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</si>
  <si>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</si>
  <si>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</si>
  <si>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</si>
  <si>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</si>
  <si>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</si>
  <si>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</si>
  <si>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</si>
  <si>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</si>
  <si>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</si>
  <si>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</si>
  <si>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</si>
  <si>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</si>
  <si>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</si>
  <si>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</si>
  <si>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</si>
  <si>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</si>
  <si>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</si>
  <si>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</si>
  <si>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</si>
  <si>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</si>
  <si>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</si>
  <si>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</si>
  <si>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</si>
  <si>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</si>
  <si>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</si>
  <si>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</si>
  <si>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</si>
  <si>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</si>
  <si>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</si>
  <si>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</si>
  <si>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</si>
  <si>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</si>
  <si>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</si>
  <si>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</si>
  <si>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</si>
  <si>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</si>
  <si>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</si>
  <si>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</si>
  <si>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</si>
  <si>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</si>
  <si>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</si>
  <si>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</si>
  <si>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</si>
  <si>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</si>
  <si>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</si>
  <si>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</si>
  <si>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</si>
  <si>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</si>
  <si>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</si>
  <si>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</si>
  <si>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</si>
  <si>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</si>
  <si>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</si>
  <si>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</si>
  <si>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</si>
  <si>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</si>
  <si>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</si>
  <si>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</si>
  <si>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</si>
  <si>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</si>
  <si>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</si>
  <si>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</si>
  <si>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</si>
  <si>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</si>
  <si>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</si>
  <si>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</si>
  <si>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</si>
  <si>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</si>
  <si>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</si>
  <si>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</si>
  <si>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</si>
  <si>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</si>
  <si>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</si>
  <si>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</si>
  <si>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</si>
  <si>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</si>
  <si>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</si>
  <si>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</si>
  <si>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</si>
  <si>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</si>
  <si>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</si>
  <si>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</si>
  <si>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</si>
  <si>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</si>
  <si>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</si>
  <si>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</si>
  <si>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</si>
  <si>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</si>
  <si>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</si>
  <si>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</si>
  <si>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</si>
  <si>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</si>
  <si>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</si>
  <si>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</si>
  <si>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</si>
  <si>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</si>
  <si>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</si>
  <si>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</si>
  <si>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</si>
  <si>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</si>
  <si>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</si>
  <si>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</si>
  <si>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</si>
  <si>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</si>
  <si>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</si>
  <si>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</si>
  <si>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</si>
  <si>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</si>
  <si>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</si>
  <si>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</si>
  <si>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</si>
  <si>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</si>
  <si>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</si>
  <si>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</si>
  <si>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</si>
  <si>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</si>
  <si>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</si>
  <si>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</si>
  <si>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</si>
  <si>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</si>
  <si>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</si>
  <si>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</si>
  <si>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</si>
  <si>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</si>
  <si>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</si>
  <si>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</si>
  <si>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</si>
  <si>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</si>
  <si>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</si>
  <si>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</si>
  <si>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</si>
  <si>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</si>
  <si>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</si>
  <si>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</si>
  <si>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</si>
  <si>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</si>
  <si>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</si>
  <si>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</si>
  <si>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</si>
  <si>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</si>
  <si>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</si>
  <si>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</si>
  <si>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</si>
  <si>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</si>
  <si>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</si>
  <si>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</si>
  <si>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</si>
  <si>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</si>
  <si>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</si>
  <si>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</si>
  <si>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</si>
  <si>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</si>
  <si>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</si>
  <si>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</si>
  <si>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</si>
  <si>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</si>
  <si>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</si>
  <si>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</si>
  <si>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</si>
  <si>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</si>
  <si>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</si>
  <si>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</si>
  <si>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</si>
  <si>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</si>
  <si>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</si>
  <si>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</si>
  <si>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</si>
  <si>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</si>
  <si>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</si>
  <si>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</si>
  <si>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</si>
  <si>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</si>
  <si>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</si>
  <si>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</si>
  <si>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</si>
  <si>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</si>
  <si>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</si>
  <si>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</si>
  <si>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</si>
  <si>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</si>
  <si>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</si>
  <si>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</si>
  <si>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</si>
  <si>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</si>
  <si>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</si>
  <si>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</si>
  <si>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</si>
  <si>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</si>
  <si>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</si>
  <si>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</si>
  <si>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</si>
  <si>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</si>
  <si>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</si>
  <si>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</si>
  <si>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</si>
  <si>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</si>
  <si>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</si>
  <si>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</si>
  <si>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</si>
  <si>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</si>
  <si>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</si>
  <si>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</si>
  <si>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</si>
  <si>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</si>
  <si>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</si>
  <si>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</si>
  <si>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</si>
  <si>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</si>
  <si>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</si>
  <si>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</si>
  <si>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</si>
  <si>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</si>
  <si>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</si>
  <si>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</si>
  <si>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</si>
  <si>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</si>
  <si>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</si>
  <si>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</si>
  <si>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</si>
  <si>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</si>
  <si>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</si>
  <si>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</si>
  <si>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</si>
  <si>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</si>
  <si>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</si>
  <si>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</si>
  <si>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</si>
  <si>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</si>
  <si>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</si>
  <si>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</si>
  <si>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</si>
  <si>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</si>
  <si>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</si>
  <si>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</si>
  <si>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</si>
  <si>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</si>
  <si>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</si>
  <si>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</si>
  <si>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</si>
  <si>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</si>
  <si>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</si>
  <si>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</si>
  <si>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</si>
  <si>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</si>
  <si>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</si>
  <si>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</si>
  <si>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</si>
  <si>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</si>
  <si>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</si>
  <si>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</si>
  <si>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</si>
  <si>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</si>
  <si>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</si>
  <si>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</si>
  <si>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</si>
  <si>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</si>
  <si>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</si>
  <si>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</si>
  <si>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</si>
  <si>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</si>
  <si>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</si>
  <si>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</si>
  <si>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</si>
  <si>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</si>
  <si>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</si>
  <si>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</si>
  <si>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</si>
  <si>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</si>
  <si>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</si>
  <si>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</si>
  <si>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</si>
  <si>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</si>
  <si>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</si>
  <si>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</si>
  <si>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</si>
  <si>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</si>
  <si>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</si>
  <si>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</si>
  <si>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</si>
  <si>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</si>
  <si>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</si>
  <si>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</si>
  <si>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</si>
  <si>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</si>
  <si>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</si>
  <si>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</si>
  <si>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</si>
  <si>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</si>
  <si>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</si>
  <si>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</si>
  <si>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</si>
  <si>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</si>
  <si>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</si>
  <si>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</si>
  <si>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</si>
  <si>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</si>
  <si>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</si>
  <si>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</si>
  <si>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</si>
  <si>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</si>
  <si>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</si>
  <si>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</si>
  <si>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</si>
  <si>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</si>
  <si>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</si>
  <si>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</si>
  <si>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</si>
  <si>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</si>
  <si>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</si>
  <si>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</si>
  <si>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</si>
  <si>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</si>
  <si>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</si>
  <si>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</si>
  <si>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</si>
  <si>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</si>
  <si>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</si>
  <si>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</si>
  <si>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</si>
  <si>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</si>
  <si>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</si>
  <si>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</si>
  <si>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</si>
  <si>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</si>
  <si>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</si>
  <si>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</si>
  <si>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</si>
  <si>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</si>
  <si>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</si>
  <si>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</si>
  <si>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</si>
  <si>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</si>
  <si>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</si>
  <si>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</si>
  <si>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</si>
  <si>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</si>
  <si>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</si>
  <si>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</si>
  <si>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</si>
  <si>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</si>
  <si>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</si>
  <si>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</si>
  <si>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</si>
  <si>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</si>
  <si>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</si>
  <si>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</si>
  <si>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</si>
  <si>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</si>
  <si>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</si>
  <si>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</si>
  <si>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</si>
  <si>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</si>
  <si>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</si>
  <si>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</si>
  <si>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</si>
  <si>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</si>
  <si>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</si>
  <si>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</si>
  <si>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</si>
  <si>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</si>
  <si>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</si>
  <si>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</si>
  <si>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</si>
  <si>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</si>
  <si>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</si>
  <si>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</si>
  <si>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</si>
  <si>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</si>
  <si>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</si>
  <si>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</si>
  <si>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</si>
  <si>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</si>
  <si>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</si>
  <si>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</si>
  <si>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</si>
  <si>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</si>
  <si>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</si>
  <si>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</si>
  <si>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</si>
  <si>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</si>
  <si>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</si>
  <si>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</si>
  <si>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</si>
  <si>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</si>
  <si>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</si>
  <si>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</si>
  <si>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</si>
  <si>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</si>
  <si>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</si>
  <si>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</si>
  <si>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</si>
  <si>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</si>
  <si>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</si>
  <si>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</si>
  <si>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</si>
  <si>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</si>
  <si>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</si>
  <si>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</si>
  <si>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</si>
  <si>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</si>
  <si>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</si>
  <si>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</si>
  <si>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</si>
  <si>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</si>
  <si>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</si>
  <si>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</si>
  <si>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</si>
  <si>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</si>
  <si>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</si>
  <si>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</si>
  <si>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</si>
  <si>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</si>
  <si>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</si>
  <si>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</si>
  <si>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</si>
  <si>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</si>
  <si>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</si>
  <si>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</si>
  <si>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</si>
  <si>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</si>
  <si>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</si>
  <si>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</si>
  <si>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</si>
  <si>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</si>
  <si>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</si>
  <si>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</si>
  <si>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</si>
  <si>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</si>
  <si>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</si>
  <si>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</si>
  <si>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</si>
  <si>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</si>
  <si>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</si>
  <si>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</si>
  <si>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</si>
  <si>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</si>
  <si>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</si>
  <si>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</si>
  <si>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</si>
  <si>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</si>
  <si>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</si>
  <si>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</si>
  <si>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</si>
  <si>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</si>
  <si>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</si>
  <si>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</si>
  <si>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</si>
  <si>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</si>
  <si>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</si>
  <si>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</si>
  <si>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</si>
  <si>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</si>
  <si>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</si>
  <si>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</si>
  <si>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</si>
  <si>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</si>
  <si>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</si>
  <si>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</si>
  <si>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</si>
  <si>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</si>
  <si>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</si>
  <si>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</si>
  <si>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</si>
  <si>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</si>
  <si>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</si>
  <si>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</si>
  <si>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</si>
  <si>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</si>
  <si>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</si>
  <si>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</si>
  <si>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</si>
  <si>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</si>
  <si>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</si>
  <si>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</si>
  <si>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</si>
  <si>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</si>
  <si>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</si>
  <si>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</si>
  <si>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</si>
  <si>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</si>
  <si>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</si>
  <si>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</si>
  <si>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</si>
  <si>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</si>
  <si>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</si>
  <si>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</si>
  <si>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</si>
  <si>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</si>
  <si>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</si>
  <si>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</si>
  <si>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</si>
  <si>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</si>
  <si>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</si>
  <si>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</si>
  <si>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</si>
  <si>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</si>
  <si>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</si>
  <si>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</si>
  <si>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</si>
  <si>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</si>
  <si>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</si>
  <si>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</si>
  <si>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</si>
  <si>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</si>
  <si>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</si>
  <si>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</si>
  <si>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</si>
  <si>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</si>
  <si>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</si>
  <si>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</si>
  <si>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</si>
  <si>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</si>
  <si>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</si>
  <si>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</si>
  <si>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</si>
  <si>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</si>
  <si>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</si>
  <si>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</si>
  <si>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</si>
  <si>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</si>
  <si>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</si>
  <si>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</si>
  <si>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</si>
  <si>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</si>
  <si>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</si>
  <si>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</si>
  <si>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</si>
  <si>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</si>
  <si>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</si>
  <si>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</si>
  <si>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</si>
  <si>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</si>
  <si>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</si>
  <si>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</si>
  <si>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</si>
  <si>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</si>
  <si>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</si>
  <si>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</si>
  <si>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</si>
  <si>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</si>
  <si>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</si>
  <si>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</si>
  <si>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</si>
  <si>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</si>
  <si>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</si>
  <si>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</si>
  <si>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</si>
  <si>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</si>
  <si>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</si>
  <si>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</si>
  <si>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</si>
  <si>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</si>
  <si>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</si>
  <si>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</si>
  <si>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</si>
  <si>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</si>
  <si>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</si>
  <si>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</si>
  <si>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</si>
  <si>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</si>
  <si>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</si>
  <si>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</si>
  <si>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</si>
  <si>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</si>
  <si>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</si>
  <si>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</si>
  <si>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</si>
  <si>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</si>
  <si>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</si>
  <si>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</si>
  <si>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</si>
  <si>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</si>
  <si>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</si>
  <si>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</si>
  <si>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</si>
  <si>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</si>
  <si>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</si>
  <si>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</si>
  <si>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</si>
  <si>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</si>
  <si>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</si>
  <si>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</si>
  <si>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</si>
  <si>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</si>
  <si>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</si>
  <si>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</si>
  <si>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</si>
  <si>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</si>
  <si>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</si>
  <si>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</si>
  <si>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</si>
  <si>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</si>
  <si>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</si>
  <si>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</si>
  <si>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</si>
  <si>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</si>
  <si>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</si>
  <si>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</si>
  <si>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</si>
  <si>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</si>
  <si>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</si>
  <si>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</si>
  <si>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</si>
  <si>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</si>
  <si>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</si>
  <si>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</si>
  <si>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</si>
  <si>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</si>
  <si>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</si>
  <si>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</si>
  <si>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</si>
  <si>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</si>
  <si>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</si>
  <si>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</si>
  <si>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</si>
  <si>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</si>
  <si>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</si>
  <si>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</si>
  <si>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</si>
  <si>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</si>
  <si>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</si>
  <si>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</si>
  <si>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</si>
  <si>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</si>
  <si>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</si>
  <si>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</si>
  <si>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</si>
  <si>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</si>
  <si>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</si>
  <si>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</si>
  <si>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</si>
  <si>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</si>
  <si>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</si>
  <si>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</si>
  <si>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</si>
  <si>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</si>
  <si>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</si>
  <si>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</si>
  <si>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</si>
  <si>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</si>
  <si>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</si>
  <si>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</si>
  <si>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</si>
  <si>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</si>
  <si>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</si>
  <si>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</si>
  <si>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</si>
  <si>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</si>
  <si>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</si>
  <si>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</si>
  <si>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</si>
  <si>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</si>
  <si>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</si>
  <si>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</si>
  <si>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</si>
  <si>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</si>
  <si>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</si>
  <si>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</si>
  <si>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</si>
  <si>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</si>
  <si>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</si>
  <si>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</si>
  <si>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</si>
  <si>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</si>
  <si>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</si>
  <si>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</si>
  <si>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</si>
  <si>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</si>
  <si>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</si>
  <si>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</si>
  <si>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</si>
  <si>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</si>
  <si>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</si>
  <si>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</si>
  <si>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</si>
  <si>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</si>
  <si>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</si>
  <si>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</si>
  <si>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</si>
  <si>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</si>
  <si>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</si>
  <si>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</si>
  <si>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</si>
  <si>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</si>
  <si>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</si>
  <si>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</si>
  <si>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</si>
  <si>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</si>
  <si>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</si>
  <si>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</si>
  <si>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</si>
  <si>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</si>
  <si>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</si>
  <si>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</si>
  <si>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</si>
  <si>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</si>
  <si>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</si>
  <si>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</si>
  <si>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</si>
  <si>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</si>
  <si>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</si>
  <si>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</si>
  <si>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</si>
  <si>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</si>
  <si>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</si>
  <si>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</si>
  <si>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</si>
  <si>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</si>
  <si>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</si>
  <si>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</si>
  <si>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</si>
  <si>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</si>
  <si>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</si>
  <si>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</si>
  <si>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</si>
  <si>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</si>
  <si>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</si>
  <si>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</si>
  <si>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</si>
  <si>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</si>
  <si>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</si>
  <si>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</si>
  <si>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</si>
  <si>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</si>
  <si>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</si>
  <si>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</si>
  <si>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</si>
  <si>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</si>
  <si>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</si>
  <si>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</si>
  <si>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</si>
  <si>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</si>
  <si>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</si>
  <si>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</si>
  <si>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</si>
  <si>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</si>
  <si>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</si>
  <si>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</si>
  <si>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</si>
  <si>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</si>
  <si>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</si>
  <si>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</si>
  <si>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</si>
  <si>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</si>
  <si>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</si>
  <si>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</si>
  <si>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</si>
  <si>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</si>
  <si>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</si>
  <si>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</si>
  <si>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</si>
  <si>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</si>
  <si>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</si>
  <si>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</si>
  <si>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</si>
  <si>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</si>
  <si>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</si>
  <si>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</si>
  <si>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</si>
  <si>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</si>
  <si>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</si>
  <si>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</si>
  <si>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</si>
  <si>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</si>
  <si>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</si>
  <si>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</si>
  <si>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</si>
  <si>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</si>
  <si>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</si>
  <si>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</si>
  <si>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</si>
  <si>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</si>
  <si>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</si>
  <si>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</si>
  <si>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</si>
  <si>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</si>
  <si>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</si>
  <si>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</si>
  <si>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</si>
  <si>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</si>
  <si>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</si>
  <si>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</si>
  <si>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</si>
  <si>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</si>
  <si>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</si>
  <si>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</si>
  <si>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</si>
  <si>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</si>
  <si>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</si>
  <si>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</si>
  <si>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</si>
  <si>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</si>
  <si>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</si>
  <si>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</si>
  <si>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</si>
  <si>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</si>
  <si>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</si>
  <si>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</si>
  <si>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</si>
  <si>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</si>
  <si>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</si>
  <si>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</si>
  <si>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</si>
  <si>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</si>
  <si>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</si>
  <si>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</si>
  <si>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</si>
  <si>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</si>
  <si>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</si>
  <si>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</si>
  <si>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</si>
  <si>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</si>
  <si>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</si>
  <si>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</si>
  <si>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</si>
  <si>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</si>
  <si>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</si>
  <si>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</si>
  <si>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</si>
  <si>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</si>
  <si>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</si>
  <si>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</si>
  <si>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</si>
  <si>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</si>
  <si>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</si>
  <si>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</si>
  <si>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</si>
  <si>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</si>
  <si>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</si>
  <si>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</si>
  <si>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</si>
  <si>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</si>
  <si>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</si>
  <si>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</si>
  <si>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</si>
  <si>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</si>
  <si>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</si>
  <si>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</si>
  <si>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</si>
  <si>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</si>
  <si>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</si>
  <si>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</si>
  <si>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</si>
  <si>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</si>
  <si>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</si>
  <si>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</si>
  <si>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</si>
  <si>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</si>
  <si>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</si>
  <si>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</si>
  <si>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</si>
  <si>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</si>
  <si>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</si>
  <si>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</si>
  <si>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</si>
  <si>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</si>
  <si>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</si>
  <si>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</si>
  <si>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</si>
  <si>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</si>
  <si>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</si>
  <si>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</si>
  <si>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</si>
  <si>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</si>
  <si>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</si>
  <si>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</si>
  <si>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</si>
  <si>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</si>
  <si>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</si>
  <si>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</si>
  <si>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</si>
  <si>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</si>
  <si>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</si>
  <si>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</si>
  <si>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</si>
  <si>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</si>
  <si>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</si>
  <si>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</si>
  <si>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</si>
  <si>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</si>
  <si>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</si>
  <si>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</si>
  <si>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</si>
  <si>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</si>
  <si>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</si>
  <si>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</si>
  <si>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</si>
  <si>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</si>
  <si>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</si>
  <si>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</si>
  <si>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</si>
  <si>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</si>
  <si>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</si>
  <si>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</si>
  <si>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</si>
  <si>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</si>
  <si>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</si>
  <si>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</si>
  <si>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</si>
  <si>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</si>
  <si>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</si>
  <si>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</si>
  <si>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</si>
  <si>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</si>
  <si>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</si>
  <si>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</si>
  <si>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</si>
  <si>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</si>
  <si>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</si>
  <si>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</si>
  <si>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</si>
  <si>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</si>
  <si>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</si>
  <si>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</si>
  <si>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</si>
  <si>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</si>
  <si>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</si>
  <si>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</si>
  <si>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</si>
  <si>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</si>
  <si>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</si>
  <si>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</si>
  <si>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</si>
  <si>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</si>
  <si>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</si>
  <si>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</si>
  <si>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</si>
  <si>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</si>
  <si>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</si>
  <si>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</si>
  <si>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</si>
  <si>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</si>
  <si>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</si>
  <si>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</si>
  <si>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</si>
  <si>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</si>
  <si>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</si>
  <si>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</si>
  <si>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</si>
  <si>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</si>
  <si>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</si>
  <si>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</si>
  <si>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</si>
  <si>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</si>
  <si>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</si>
  <si>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</si>
  <si>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</si>
  <si>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</si>
  <si>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</si>
  <si>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</si>
  <si>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</si>
  <si>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</si>
  <si>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</si>
  <si>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</si>
  <si>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</si>
  <si>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</si>
  <si>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</si>
  <si>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</si>
  <si>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</si>
  <si>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</si>
  <si>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</si>
  <si>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</si>
  <si>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</si>
  <si>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</si>
  <si>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</si>
  <si>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</si>
  <si>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</si>
  <si>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</si>
  <si>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</si>
  <si>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</si>
  <si>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</si>
  <si>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</si>
  <si>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</si>
  <si>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</si>
  <si>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</si>
  <si>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</si>
  <si>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</si>
  <si>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</si>
  <si>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</si>
  <si>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</si>
  <si>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</si>
  <si>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</si>
  <si>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</si>
  <si>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</si>
  <si>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</si>
  <si>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</si>
  <si>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</si>
  <si>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</si>
  <si>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</si>
  <si>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</si>
  <si>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</si>
  <si>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</si>
  <si>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</si>
  <si>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</si>
  <si>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</si>
  <si>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</si>
  <si>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</si>
  <si>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</si>
  <si>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</si>
  <si>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</si>
  <si>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</si>
  <si>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</si>
  <si>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</si>
  <si>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</si>
  <si>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</si>
  <si>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</si>
  <si>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</si>
  <si>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</si>
  <si>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</si>
  <si>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</si>
  <si>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</si>
  <si>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</si>
  <si>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</si>
  <si>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</si>
  <si>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</si>
  <si>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</si>
  <si>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</si>
  <si>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</si>
  <si>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</si>
  <si>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</si>
  <si>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</si>
  <si>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</si>
  <si>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</si>
  <si>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</si>
  <si>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</si>
  <si>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</si>
  <si>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</si>
  <si>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</si>
  <si>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</si>
  <si>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</si>
  <si>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</si>
  <si>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</si>
  <si>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</si>
  <si>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</si>
  <si>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</si>
  <si>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</si>
  <si>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</si>
  <si>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</si>
  <si>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</si>
  <si>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</si>
  <si>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</si>
  <si>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</si>
  <si>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</si>
  <si>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</si>
  <si>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</si>
  <si>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</si>
  <si>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</si>
  <si>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</si>
  <si>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</si>
  <si>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</si>
  <si>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</si>
  <si>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</si>
  <si>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</si>
  <si>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</si>
  <si>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</si>
  <si>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</si>
  <si>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</si>
  <si>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</si>
  <si>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</si>
  <si>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</si>
  <si>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</si>
  <si>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</si>
  <si>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</si>
  <si>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</si>
  <si>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</si>
  <si>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</si>
  <si>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</si>
  <si>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</si>
  <si>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</si>
  <si>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</si>
  <si>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</si>
  <si>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</si>
  <si>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</si>
  <si>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</si>
  <si>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</si>
  <si>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</si>
  <si>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</si>
  <si>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</si>
  <si>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</si>
  <si>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</si>
  <si>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</si>
  <si>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</si>
  <si>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</si>
  <si>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</si>
  <si>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</si>
  <si>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</si>
  <si>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</si>
  <si>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</si>
  <si>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</si>
  <si>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</si>
  <si>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</si>
  <si>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</si>
  <si>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</si>
  <si>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</si>
  <si>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</si>
  <si>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</si>
  <si>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</si>
  <si>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</si>
  <si>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</si>
  <si>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</si>
  <si>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</si>
  <si>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</si>
  <si>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</si>
  <si>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</si>
  <si>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</si>
  <si>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</si>
  <si>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</si>
  <si>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</si>
  <si>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</si>
  <si>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</si>
  <si>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</si>
  <si>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</si>
  <si>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</si>
  <si>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</si>
  <si>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</si>
  <si>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</si>
  <si>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</si>
  <si>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</si>
  <si>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</si>
  <si>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</si>
  <si>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</si>
  <si>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</si>
  <si>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</si>
  <si>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</si>
  <si>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</si>
  <si>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</si>
  <si>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</si>
  <si>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</si>
  <si>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</si>
  <si>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</si>
  <si>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</si>
  <si>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</si>
  <si>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</si>
  <si>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</si>
  <si>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</si>
  <si>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</si>
  <si>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</si>
  <si>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</si>
  <si>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</si>
  <si>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</si>
  <si>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</si>
  <si>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</si>
  <si>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</si>
  <si>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</si>
  <si>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</si>
  <si>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</si>
  <si>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</si>
  <si>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</si>
  <si>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</si>
  <si>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</si>
  <si>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</si>
  <si>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</si>
  <si>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</si>
  <si>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</si>
  <si>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</si>
  <si>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</si>
  <si>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</si>
  <si>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</si>
  <si>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</si>
  <si>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</si>
  <si>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</si>
  <si>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</si>
  <si>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</si>
  <si>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</si>
  <si>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</si>
  <si>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</si>
  <si>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</si>
  <si>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</si>
  <si>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</si>
  <si>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</si>
  <si>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</si>
  <si>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</si>
  <si>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</si>
  <si>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</si>
  <si>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</si>
  <si>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</si>
  <si>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</si>
  <si>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</si>
  <si>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</si>
  <si>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</si>
  <si>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</si>
  <si>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</si>
  <si>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</si>
  <si>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</si>
  <si>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</si>
  <si>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</si>
  <si>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</si>
  <si>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</si>
  <si>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</si>
  <si>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</si>
  <si>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</si>
  <si>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</si>
  <si>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</si>
  <si>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</si>
  <si>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</si>
  <si>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</si>
  <si>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</si>
  <si>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</si>
  <si>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</si>
  <si>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</si>
  <si>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</si>
  <si>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</si>
  <si>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</si>
  <si>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</si>
  <si>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</si>
  <si>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</si>
  <si>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</si>
  <si>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</si>
  <si>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</si>
  <si>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</si>
  <si>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</si>
  <si>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</si>
  <si>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</si>
  <si>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</si>
  <si>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</si>
  <si>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</si>
  <si>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</si>
  <si>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</si>
  <si>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</si>
  <si>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</si>
  <si>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</si>
  <si>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</si>
  <si>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</si>
  <si>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</si>
  <si>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</si>
  <si>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</si>
  <si>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</si>
  <si>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</si>
  <si>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</si>
  <si>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</si>
  <si>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</si>
  <si>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</si>
  <si>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</si>
  <si>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</si>
  <si>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</si>
  <si>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</si>
  <si>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</si>
  <si>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</si>
  <si>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</si>
  <si>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</si>
  <si>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</si>
  <si>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</si>
  <si>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</si>
  <si>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</si>
  <si>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</si>
  <si>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</si>
  <si>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</si>
  <si>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</si>
  <si>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</si>
  <si>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</si>
  <si>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</si>
  <si>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</si>
  <si>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</si>
  <si>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</si>
  <si>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</si>
  <si>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</si>
  <si>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</si>
  <si>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</si>
  <si>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</si>
  <si>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</si>
  <si>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</si>
  <si>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</si>
  <si>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</si>
  <si>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</si>
  <si>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</si>
  <si>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</si>
  <si>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</si>
  <si>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</si>
  <si>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</si>
  <si>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</si>
  <si>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</si>
  <si>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</si>
  <si>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</si>
  <si>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</si>
  <si>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</si>
  <si>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</si>
  <si>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</si>
  <si>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</si>
  <si>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</si>
  <si>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</si>
  <si>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</si>
  <si>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</si>
  <si>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</si>
  <si>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</si>
  <si>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</si>
  <si>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</si>
  <si>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</si>
  <si>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</si>
  <si>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</si>
  <si>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</si>
  <si>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</si>
  <si>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</si>
  <si>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</si>
  <si>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</si>
  <si>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</si>
  <si>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</si>
  <si>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</si>
  <si>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</si>
  <si>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</si>
  <si>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</si>
  <si>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</si>
  <si>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</si>
  <si>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</si>
  <si>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</si>
  <si>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</si>
  <si>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</si>
  <si>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</si>
  <si>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</si>
  <si>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</si>
  <si>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</si>
  <si>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</si>
  <si>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</si>
  <si>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</si>
  <si>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</si>
  <si>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</si>
  <si>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</si>
  <si>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</si>
  <si>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</si>
  <si>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</si>
  <si>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</si>
  <si>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</si>
  <si>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</si>
  <si>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</si>
  <si>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</si>
  <si>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</si>
  <si>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</si>
  <si>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</si>
  <si>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</si>
  <si>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</si>
  <si>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</si>
  <si>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</si>
  <si>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</si>
  <si>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</si>
  <si>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</si>
  <si>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</si>
  <si>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</si>
  <si>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</si>
  <si>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</si>
  <si>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</si>
  <si>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</si>
  <si>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</si>
  <si>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</si>
  <si>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</si>
  <si>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</si>
  <si>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</si>
  <si>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</si>
  <si>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</si>
  <si>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</si>
  <si>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</si>
  <si>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</si>
  <si>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</si>
  <si>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</si>
  <si>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</si>
  <si>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</si>
  <si>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</si>
  <si>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</si>
  <si>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</si>
  <si>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</si>
  <si>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</si>
  <si>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</si>
  <si>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</si>
  <si>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</si>
  <si>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</si>
  <si>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</si>
  <si>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</si>
  <si>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</si>
  <si>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</si>
  <si>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</si>
  <si>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</si>
  <si>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</si>
  <si>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</si>
  <si>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</si>
  <si>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</si>
  <si>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</si>
  <si>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</si>
  <si>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</si>
  <si>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</si>
  <si>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</si>
  <si>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</si>
  <si>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</si>
  <si>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</si>
  <si>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</si>
  <si>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</si>
  <si>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</si>
  <si>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</si>
  <si>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</si>
  <si>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</si>
  <si>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</si>
  <si>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</si>
  <si>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</si>
  <si>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</si>
  <si>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</si>
  <si>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</si>
  <si>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</si>
  <si>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</si>
  <si>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</si>
  <si>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</si>
  <si>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</si>
  <si>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</si>
  <si>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</si>
  <si>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</si>
  <si>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</si>
  <si>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</si>
  <si>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</si>
  <si>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</si>
  <si>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</si>
  <si>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</si>
  <si>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</si>
  <si>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</si>
  <si>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</si>
  <si>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</si>
  <si>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</si>
  <si>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</si>
  <si>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</si>
  <si>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</si>
  <si>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</si>
  <si>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</si>
  <si>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</si>
  <si>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</si>
  <si>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</si>
  <si>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</si>
  <si>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</si>
  <si>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</si>
  <si>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</si>
  <si>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</si>
  <si>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</si>
  <si>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</si>
  <si>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</si>
  <si>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</si>
  <si>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</si>
  <si>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</si>
  <si>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</si>
  <si>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</si>
  <si>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</si>
  <si>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</si>
  <si>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</si>
  <si>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</si>
  <si>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</si>
  <si>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</si>
  <si>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</si>
  <si>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</si>
  <si>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</si>
  <si>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</si>
  <si>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</si>
  <si>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</si>
  <si>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</si>
  <si>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</si>
  <si>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</si>
  <si>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</si>
  <si>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</si>
  <si>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</si>
  <si>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</si>
  <si>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</si>
  <si>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</si>
  <si>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</si>
  <si>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</si>
  <si>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</si>
  <si>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</si>
  <si>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</si>
  <si>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</si>
  <si>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</si>
  <si>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</si>
  <si>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</si>
  <si>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</si>
  <si>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</si>
  <si>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</si>
  <si>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</si>
  <si>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</si>
  <si>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</si>
  <si>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</si>
  <si>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</si>
  <si>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</si>
  <si>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</si>
  <si>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</si>
  <si>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</si>
  <si>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</si>
  <si>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</si>
  <si>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</si>
  <si>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</si>
  <si>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</si>
  <si>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</si>
  <si>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</si>
  <si>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</si>
  <si>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</si>
  <si>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</si>
  <si>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</si>
  <si>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</si>
  <si>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</si>
  <si>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</si>
  <si>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</si>
  <si>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</si>
  <si>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</si>
  <si>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</si>
  <si>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</si>
  <si>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</si>
  <si>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</si>
  <si>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</si>
  <si>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</si>
  <si>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</si>
  <si>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</si>
  <si>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</si>
  <si>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</si>
  <si>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</si>
  <si>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</si>
  <si>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</si>
  <si>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</si>
  <si>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</si>
  <si>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</si>
  <si>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</si>
  <si>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</si>
  <si>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</si>
  <si>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</si>
  <si>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</si>
  <si>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</si>
  <si>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</si>
  <si>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</si>
  <si>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</si>
  <si>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</si>
  <si>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</si>
  <si>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</si>
  <si>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</si>
  <si>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</si>
  <si>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</si>
  <si>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</si>
  <si>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</si>
  <si>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</si>
  <si>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</si>
  <si>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</si>
  <si>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</si>
  <si>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</si>
  <si>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</si>
  <si>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</si>
  <si>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</si>
  <si>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</si>
  <si>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</si>
  <si>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</si>
  <si>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</si>
  <si>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</si>
  <si>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</si>
  <si>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</si>
  <si>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</si>
  <si>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</si>
  <si>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</si>
  <si>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</si>
  <si>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</si>
  <si>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</si>
  <si>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</si>
  <si>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</si>
  <si>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</si>
  <si>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</si>
  <si>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</si>
  <si>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</si>
  <si>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</si>
  <si>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</si>
  <si>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</si>
  <si>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</si>
  <si>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</si>
  <si>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</si>
  <si>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</si>
  <si>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</si>
  <si>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</si>
  <si>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</si>
  <si>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</si>
  <si>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</si>
  <si>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</si>
  <si>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</si>
  <si>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</si>
  <si>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</si>
  <si>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</si>
  <si>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</si>
  <si>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</si>
  <si>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</si>
  <si>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</si>
  <si>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</si>
  <si>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</si>
  <si>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</si>
  <si>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</si>
  <si>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</si>
  <si>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</si>
  <si>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</si>
  <si>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</si>
  <si>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</si>
  <si>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</si>
  <si>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</si>
  <si>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</si>
  <si>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</si>
  <si>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</si>
  <si>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</si>
  <si>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</si>
  <si>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</si>
  <si>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</si>
  <si>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</si>
  <si>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</si>
  <si>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</si>
  <si>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</si>
  <si>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</si>
  <si>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</si>
  <si>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</si>
  <si>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</si>
  <si>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</si>
  <si>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</si>
  <si>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</si>
  <si>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</si>
  <si>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</si>
  <si>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</si>
  <si>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</si>
  <si>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</si>
  <si>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</si>
  <si>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</si>
  <si>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</si>
  <si>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</si>
  <si>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</si>
  <si>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</si>
  <si>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</si>
  <si>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</si>
  <si>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</si>
  <si>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</si>
  <si>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</si>
  <si>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</si>
  <si>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</si>
  <si>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</si>
  <si>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</si>
  <si>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</si>
  <si>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</si>
  <si>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</si>
  <si>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</si>
  <si>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</si>
  <si>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</si>
  <si>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</si>
  <si>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</si>
  <si>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</si>
  <si>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</si>
  <si>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</si>
  <si>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</si>
  <si>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</si>
  <si>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</si>
  <si>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</si>
  <si>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</si>
  <si>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</si>
  <si>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</si>
  <si>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</si>
  <si>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</si>
  <si>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</si>
  <si>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</si>
  <si>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</si>
  <si>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</si>
  <si>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</si>
  <si>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</si>
  <si>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</si>
  <si>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</si>
  <si>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</si>
  <si>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</si>
  <si>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</si>
  <si>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</si>
  <si>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</si>
  <si>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</si>
  <si>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</si>
  <si>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</si>
  <si>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</si>
  <si>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</si>
  <si>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</si>
  <si>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</si>
  <si>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</si>
  <si>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</si>
  <si>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</si>
  <si>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</si>
  <si>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</si>
  <si>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</si>
  <si>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</si>
  <si>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</si>
  <si>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</si>
  <si>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</si>
  <si>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</si>
  <si>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</si>
  <si>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</si>
  <si>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</si>
  <si>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</si>
  <si>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</si>
  <si>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</si>
  <si>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</si>
  <si>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</si>
  <si>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</si>
  <si>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</si>
  <si>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</si>
  <si>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</si>
  <si>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</si>
  <si>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</si>
  <si>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</si>
  <si>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</si>
  <si>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</si>
  <si>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</si>
  <si>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</si>
  <si>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</si>
  <si>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</si>
  <si>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</si>
  <si>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</si>
  <si>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</si>
  <si>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</si>
  <si>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</si>
  <si>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</si>
  <si>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</si>
  <si>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</si>
  <si>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</si>
  <si>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</si>
  <si>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</si>
  <si>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</si>
  <si>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</si>
  <si>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</si>
  <si>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</si>
  <si>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</si>
  <si>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</si>
  <si>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</si>
  <si>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</si>
  <si>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</si>
  <si>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</si>
  <si>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</si>
  <si>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</si>
  <si>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</si>
  <si>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</si>
  <si>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</si>
  <si>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</si>
  <si>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</si>
  <si>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</si>
  <si>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</si>
  <si>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</si>
  <si>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</si>
  <si>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</si>
  <si>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</si>
  <si>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</si>
  <si>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</si>
  <si>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</si>
  <si>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</si>
  <si>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</si>
  <si>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</si>
  <si>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</si>
  <si>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</si>
  <si>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</si>
  <si>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</si>
  <si>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</si>
  <si>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</si>
  <si>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</si>
  <si>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</si>
  <si>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</si>
  <si>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</si>
  <si>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</si>
  <si>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</si>
  <si>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</si>
  <si>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</si>
  <si>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</si>
  <si>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</si>
  <si>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</si>
  <si>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</si>
  <si>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</si>
  <si>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</si>
  <si>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</si>
  <si>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</si>
  <si>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</si>
  <si>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</si>
  <si>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</si>
  <si>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</si>
  <si>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</si>
  <si>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</si>
  <si>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</si>
  <si>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</si>
  <si>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</si>
  <si>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</si>
  <si>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</si>
  <si>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</si>
  <si>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</si>
  <si>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</si>
  <si>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</si>
  <si>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</si>
  <si>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</si>
  <si>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</si>
  <si>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</si>
  <si>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</si>
  <si>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</si>
  <si>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</si>
  <si>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</si>
  <si>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</si>
  <si>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</si>
  <si>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</si>
  <si>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</si>
  <si>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</si>
  <si>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</si>
  <si>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</si>
  <si>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</si>
  <si>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</si>
  <si>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</si>
  <si>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</si>
  <si>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</si>
  <si>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</si>
  <si>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</si>
  <si>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</si>
  <si>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</si>
  <si>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</si>
  <si>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</si>
  <si>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</si>
  <si>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</si>
  <si>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</si>
  <si>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</si>
  <si>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</si>
  <si>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</si>
  <si>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</si>
  <si>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</si>
  <si>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</si>
  <si>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</si>
  <si>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</si>
  <si>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</si>
  <si>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</si>
  <si>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</si>
  <si>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</si>
  <si>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</si>
  <si>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</si>
  <si>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</si>
  <si>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</si>
  <si>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</si>
  <si>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</si>
  <si>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</si>
  <si>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</si>
  <si>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</si>
  <si>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</si>
  <si>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</si>
  <si>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</si>
  <si>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</si>
  <si>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</si>
  <si>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</si>
  <si>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</si>
  <si>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</si>
  <si>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</si>
  <si>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</si>
  <si>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</si>
  <si>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</si>
  <si>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</si>
  <si>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</si>
  <si>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</si>
  <si>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</si>
  <si>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</si>
  <si>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</si>
  <si>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</si>
  <si>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</si>
  <si>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</si>
  <si>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</si>
  <si>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</si>
  <si>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</si>
  <si>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</si>
  <si>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</si>
  <si>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</si>
  <si>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</si>
  <si>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</si>
  <si>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</si>
  <si>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</si>
  <si>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</si>
  <si>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</si>
  <si>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</si>
  <si>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</si>
  <si>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</si>
  <si>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</si>
  <si>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</si>
  <si>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</si>
  <si>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</si>
  <si>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</si>
  <si>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</si>
  <si>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</si>
  <si>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</si>
  <si>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</si>
  <si>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</si>
  <si>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</si>
  <si>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</si>
  <si>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</si>
  <si>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</si>
  <si>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</si>
  <si>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</si>
  <si>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</si>
  <si>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</si>
  <si>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</si>
  <si>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</si>
  <si>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</si>
  <si>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</si>
  <si>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</si>
  <si>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</si>
  <si>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</si>
  <si>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</si>
  <si>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</si>
  <si>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</si>
  <si>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</si>
  <si>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</si>
  <si>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</si>
  <si>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</si>
  <si>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</si>
  <si>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</si>
  <si>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</si>
  <si>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</si>
  <si>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</si>
  <si>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</si>
  <si>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</si>
  <si>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</si>
  <si>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</si>
  <si>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</si>
  <si>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</si>
  <si>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</si>
  <si>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</si>
  <si>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</si>
  <si>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</si>
  <si>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</si>
  <si>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</si>
  <si>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</si>
  <si>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</si>
  <si>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</si>
  <si>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</si>
  <si>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</si>
  <si>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</si>
  <si>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</si>
  <si>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</si>
  <si>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</si>
  <si>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</si>
  <si>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</si>
  <si>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</si>
  <si>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</si>
  <si>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</si>
  <si>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</si>
  <si>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</si>
  <si>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</si>
  <si>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</si>
  <si>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</si>
  <si>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</si>
  <si>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</si>
  <si>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</si>
  <si>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</si>
  <si>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</si>
  <si>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</si>
  <si>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</si>
  <si>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</si>
  <si>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</si>
  <si>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</si>
  <si>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</si>
  <si>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</si>
  <si>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</si>
  <si>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</si>
  <si>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</si>
  <si>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</si>
  <si>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</si>
  <si>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</si>
  <si>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</si>
  <si>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</si>
  <si>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</si>
  <si>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</si>
  <si>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</si>
  <si>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</si>
  <si>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</si>
  <si>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</si>
  <si>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</si>
  <si>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</si>
  <si>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</si>
  <si>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</si>
  <si>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</si>
  <si>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</si>
  <si>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</si>
  <si>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</si>
  <si>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</si>
  <si>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</si>
  <si>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</si>
  <si>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</si>
  <si>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</si>
  <si>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</si>
  <si>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</si>
  <si>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</si>
  <si>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</si>
  <si>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</si>
  <si>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</si>
  <si>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</si>
  <si>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</si>
  <si>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</si>
  <si>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</si>
  <si>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</si>
  <si>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</si>
  <si>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</si>
  <si>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</si>
  <si>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</si>
  <si>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</si>
  <si>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</si>
  <si>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</si>
  <si>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</si>
  <si>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</si>
  <si>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</si>
  <si>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</si>
  <si>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</si>
  <si>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</si>
  <si>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</si>
  <si>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</si>
  <si>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</si>
  <si>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</si>
  <si>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</si>
  <si>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</si>
  <si>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</si>
  <si>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</si>
  <si>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</si>
  <si>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</si>
  <si>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</si>
  <si>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</si>
  <si>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</si>
  <si>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</si>
  <si>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</si>
  <si>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</si>
  <si>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</si>
  <si>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</si>
  <si>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</si>
  <si>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</si>
  <si>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</si>
  <si>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</si>
  <si>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</si>
  <si>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</si>
  <si>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</si>
  <si>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</si>
  <si>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</si>
  <si>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</si>
  <si>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</si>
  <si>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</si>
  <si>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</si>
  <si>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</si>
  <si>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</si>
  <si>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</si>
  <si>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</si>
  <si>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</si>
  <si>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</si>
  <si>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</si>
  <si>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</si>
  <si>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</si>
  <si>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</si>
  <si>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</si>
  <si>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</si>
  <si>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</si>
  <si>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</si>
  <si>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</si>
  <si>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</si>
  <si>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</si>
  <si>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</si>
  <si>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</si>
  <si>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</si>
  <si>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</si>
  <si>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</si>
  <si>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</si>
  <si>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</si>
  <si>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</si>
  <si>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</si>
  <si>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</si>
  <si>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</si>
  <si>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</si>
  <si>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</si>
  <si>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</si>
  <si>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</si>
  <si>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</si>
  <si>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</si>
  <si>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</si>
  <si>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</si>
  <si>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</si>
  <si>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</si>
  <si>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</si>
  <si>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</si>
  <si>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</si>
  <si>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</si>
  <si>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</si>
  <si>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</si>
  <si>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</si>
  <si>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</si>
  <si>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</si>
  <si>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</si>
  <si>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</si>
  <si>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</si>
  <si>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</si>
  <si>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</si>
  <si>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</si>
  <si>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</si>
  <si>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</si>
  <si>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</si>
  <si>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</si>
  <si>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</si>
  <si>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</si>
  <si>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</si>
  <si>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</si>
  <si>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</si>
  <si>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</si>
  <si>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</si>
  <si>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</si>
  <si>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</si>
  <si>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</si>
  <si>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</si>
  <si>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</si>
  <si>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</si>
  <si>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</si>
  <si>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</si>
  <si>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</si>
  <si>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</si>
  <si>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</si>
  <si>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</si>
  <si>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</si>
  <si>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</si>
  <si>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</si>
  <si>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</si>
  <si>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</si>
  <si>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</si>
  <si>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</si>
  <si>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</si>
  <si>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</si>
  <si>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</si>
  <si>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</si>
  <si>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</si>
  <si>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</si>
  <si>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</si>
  <si>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</si>
  <si>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</si>
  <si>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</si>
  <si>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</si>
  <si>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</si>
  <si>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</si>
  <si>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</si>
  <si>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</si>
  <si>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</si>
  <si>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</si>
  <si>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</si>
  <si>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</si>
  <si>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</si>
  <si>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</si>
  <si>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</si>
  <si>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</si>
  <si>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</si>
  <si>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</si>
  <si>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</si>
  <si>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</si>
  <si>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</si>
  <si>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</si>
  <si>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</si>
  <si>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</si>
  <si>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</si>
  <si>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</si>
  <si>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</si>
  <si>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</si>
  <si>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</si>
  <si>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</si>
  <si>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</si>
  <si>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</si>
  <si>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</si>
  <si>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</si>
  <si>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</si>
  <si>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</si>
  <si>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</si>
  <si>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</si>
  <si>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</si>
  <si>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</si>
  <si>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</si>
  <si>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</si>
  <si>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</si>
  <si>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</si>
  <si>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</si>
  <si>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</si>
  <si>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</si>
  <si>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</si>
  <si>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</si>
  <si>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</si>
  <si>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</si>
  <si>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</si>
  <si>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</si>
  <si>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</si>
  <si>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</si>
  <si>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</si>
  <si>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</si>
  <si>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</si>
  <si>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</si>
  <si>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</si>
  <si>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</si>
  <si>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</si>
  <si>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</si>
  <si>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</si>
  <si>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</si>
  <si>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</si>
  <si>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</si>
  <si>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</si>
  <si>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</si>
  <si>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</si>
  <si>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</si>
  <si>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</si>
  <si>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</si>
  <si>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</si>
  <si>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</si>
  <si>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</si>
  <si>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</si>
  <si>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</si>
  <si>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</si>
  <si>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</si>
  <si>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</si>
  <si>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</si>
  <si>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</si>
  <si>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</si>
  <si>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</si>
  <si>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</si>
  <si>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</si>
  <si>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</si>
  <si>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</si>
  <si>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</si>
  <si>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</si>
  <si>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</si>
  <si>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</si>
  <si>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</si>
  <si>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</si>
  <si>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</si>
  <si>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</si>
  <si>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</si>
  <si>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</si>
  <si>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</si>
  <si>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</si>
  <si>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</si>
  <si>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</si>
  <si>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</si>
  <si>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</si>
  <si>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</si>
  <si>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</si>
  <si>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</si>
  <si>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</si>
  <si>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</si>
  <si>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</si>
  <si>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</si>
  <si>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</si>
  <si>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</si>
  <si>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</si>
  <si>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</si>
  <si>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</si>
  <si>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</si>
  <si>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</si>
  <si>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</si>
  <si>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</si>
  <si>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</si>
  <si>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</si>
  <si>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</si>
  <si>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</si>
  <si>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</si>
  <si>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</si>
  <si>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</si>
  <si>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</si>
  <si>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</si>
  <si>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</si>
  <si>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</si>
  <si>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</si>
  <si>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</si>
  <si>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</si>
  <si>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</si>
  <si>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</si>
  <si>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</si>
  <si>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</si>
  <si>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</si>
  <si>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</si>
  <si>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</si>
  <si>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</si>
  <si>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</si>
  <si>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</si>
  <si>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</si>
  <si>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</si>
  <si>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</si>
  <si>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</si>
  <si>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</si>
  <si>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</si>
  <si>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</si>
  <si>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</si>
  <si>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</si>
  <si>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</si>
  <si>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</si>
  <si>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</si>
  <si>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</si>
  <si>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</si>
  <si>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</si>
  <si>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</si>
  <si>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</si>
  <si>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</si>
  <si>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</si>
  <si>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</si>
  <si>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</si>
  <si>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</si>
  <si>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</si>
  <si>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</si>
  <si>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</si>
  <si>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</si>
  <si>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</si>
  <si>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</si>
  <si>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</si>
  <si>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</si>
  <si>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</si>
  <si>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</si>
  <si>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</si>
  <si>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</si>
  <si>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</si>
  <si>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</si>
  <si>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</si>
  <si>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</si>
  <si>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</si>
  <si>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</si>
  <si>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</si>
  <si>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</si>
  <si>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</si>
  <si>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</si>
  <si>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</si>
  <si>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</si>
  <si>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</si>
  <si>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</si>
  <si>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</si>
  <si>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</si>
  <si>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</si>
  <si>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</si>
  <si>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</si>
  <si>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</si>
  <si>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</si>
  <si>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</si>
  <si>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</si>
  <si>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</si>
  <si>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</si>
  <si>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</si>
  <si>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</si>
  <si>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</si>
  <si>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</si>
  <si>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</si>
  <si>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</si>
  <si>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</si>
  <si>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</si>
  <si>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</si>
  <si>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</si>
  <si>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</si>
  <si>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</si>
  <si>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</si>
  <si>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</si>
  <si>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</si>
  <si>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</si>
  <si>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</si>
  <si>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</si>
  <si>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</si>
  <si>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</si>
  <si>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</si>
  <si>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</si>
  <si>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</si>
  <si>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</si>
  <si>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</si>
  <si>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</si>
  <si>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</si>
  <si>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</si>
  <si>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</si>
  <si>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</si>
  <si>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</si>
  <si>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</si>
  <si>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</si>
  <si>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</si>
  <si>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</si>
  <si>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</si>
  <si>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</si>
  <si>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</si>
  <si>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</si>
  <si>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</si>
  <si>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</si>
  <si>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</si>
  <si>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</si>
  <si>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</si>
  <si>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</si>
  <si>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</si>
  <si>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</si>
  <si>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</si>
  <si>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</si>
  <si>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</si>
  <si>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</si>
  <si>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</si>
  <si>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</si>
  <si>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</si>
  <si>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</si>
  <si>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</si>
  <si>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</si>
  <si>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</si>
  <si>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</si>
  <si>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</si>
  <si>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</si>
  <si>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</si>
  <si>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</si>
  <si>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</si>
  <si>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</si>
  <si>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</si>
  <si>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</si>
  <si>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</si>
  <si>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</si>
  <si>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</si>
  <si>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</si>
  <si>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</si>
  <si>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</si>
  <si>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</si>
  <si>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</si>
  <si>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</si>
  <si>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</si>
  <si>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</si>
  <si>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</si>
  <si>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</si>
  <si>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</si>
  <si>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</si>
  <si>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</si>
  <si>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</si>
  <si>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</si>
  <si>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</si>
  <si>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</si>
  <si>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</si>
  <si>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</si>
  <si>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</si>
  <si>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</si>
  <si>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</si>
  <si>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</si>
  <si>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</si>
  <si>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</si>
  <si>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</si>
  <si>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</si>
  <si>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</si>
  <si>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</si>
  <si>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</si>
  <si>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</si>
  <si>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</si>
  <si>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</si>
  <si>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</si>
  <si>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</si>
  <si>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</si>
  <si>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</si>
  <si>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</si>
  <si>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</si>
  <si>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</si>
  <si>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</si>
  <si>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</si>
  <si>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</si>
  <si>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</si>
  <si>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</si>
  <si>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</si>
  <si>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</si>
  <si>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</si>
  <si>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</si>
  <si>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</si>
  <si>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</si>
  <si>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</si>
  <si>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</si>
  <si>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</si>
  <si>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</si>
  <si>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</si>
  <si>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</si>
  <si>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</si>
  <si>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</si>
  <si>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</si>
  <si>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</si>
  <si>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</si>
  <si>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</si>
  <si>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</si>
  <si>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</si>
  <si>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</si>
  <si>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</si>
  <si>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</si>
  <si>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</si>
  <si>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</si>
  <si>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</si>
  <si>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</si>
  <si>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</si>
  <si>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</si>
  <si>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</si>
  <si>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</si>
  <si>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</si>
  <si>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</si>
  <si>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</si>
  <si>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</si>
  <si>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</si>
  <si>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</si>
  <si>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</si>
  <si>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</si>
  <si>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</si>
  <si>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</si>
  <si>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</si>
  <si>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</si>
  <si>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</si>
  <si>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</si>
  <si>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</si>
  <si>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</si>
  <si>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</si>
  <si>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</si>
  <si>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</si>
  <si>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</si>
  <si>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</si>
  <si>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</si>
  <si>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</si>
  <si>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</si>
  <si>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</si>
  <si>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</si>
  <si>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</si>
  <si>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</si>
  <si>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</si>
  <si>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</si>
  <si>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</si>
  <si>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</si>
  <si>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</si>
  <si>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</si>
  <si>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</si>
  <si>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</si>
  <si>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</si>
  <si>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</si>
  <si>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</si>
  <si>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</si>
  <si>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</si>
  <si>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</si>
  <si>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</si>
  <si>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</si>
  <si>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</si>
  <si>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</si>
  <si>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</si>
  <si>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</si>
  <si>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</si>
  <si>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</si>
  <si>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</si>
  <si>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</si>
  <si>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</si>
  <si>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</si>
  <si>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</si>
  <si>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</si>
  <si>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</si>
  <si>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</si>
  <si>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</si>
  <si>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</si>
  <si>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</si>
  <si>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</si>
  <si>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</si>
  <si>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</si>
  <si>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</si>
  <si>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</si>
  <si>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</si>
  <si>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</si>
  <si>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</si>
  <si>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</si>
  <si>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</si>
  <si>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</si>
  <si>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</si>
  <si>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</si>
  <si>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</si>
  <si>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</si>
  <si>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</si>
  <si>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</si>
  <si>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</si>
  <si>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</si>
  <si>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</si>
  <si>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</si>
  <si>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</si>
  <si>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</si>
  <si>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</si>
  <si>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</si>
  <si>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</si>
  <si>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</si>
  <si>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</si>
  <si>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</si>
  <si>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</si>
  <si>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</si>
  <si>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</si>
  <si>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</si>
  <si>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</si>
  <si>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</si>
  <si>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</si>
  <si>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</si>
  <si>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</si>
  <si>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</si>
  <si>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</si>
  <si>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</si>
  <si>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</si>
  <si>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</si>
  <si>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</si>
  <si>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</si>
  <si>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</si>
  <si>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</si>
  <si>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</si>
  <si>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</si>
  <si>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</si>
  <si>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</si>
  <si>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</si>
  <si>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</si>
  <si>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</si>
  <si>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</si>
  <si>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</si>
  <si>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</si>
  <si>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</si>
  <si>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</si>
  <si>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</si>
  <si>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</si>
  <si>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</si>
  <si>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</si>
  <si>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</si>
  <si>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</si>
  <si>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</si>
  <si>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</si>
  <si>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</si>
  <si>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</si>
  <si>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</si>
  <si>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</si>
  <si>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</si>
  <si>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</si>
  <si>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</si>
  <si>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</si>
  <si>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</si>
  <si>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</si>
  <si>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</si>
  <si>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</si>
  <si>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</si>
  <si>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</si>
  <si>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</si>
  <si>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</si>
  <si>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</si>
  <si>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</si>
  <si>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</si>
  <si>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</si>
  <si>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</si>
  <si>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</si>
  <si>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</si>
  <si>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</si>
  <si>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</si>
  <si>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</si>
  <si>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</si>
  <si>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</si>
  <si>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</si>
  <si>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</si>
  <si>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</si>
  <si>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</si>
  <si>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</si>
  <si>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</si>
  <si>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</si>
  <si>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</si>
  <si>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</si>
  <si>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</si>
  <si>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</si>
  <si>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</si>
  <si>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</si>
  <si>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</si>
  <si>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</si>
  <si>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</si>
  <si>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</si>
  <si>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</si>
  <si>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</si>
  <si>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</si>
  <si>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</si>
  <si>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</si>
  <si>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</si>
  <si>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</si>
  <si>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</si>
  <si>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</si>
  <si>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</si>
  <si>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</si>
  <si>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</si>
  <si>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</si>
  <si>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</si>
  <si>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</si>
  <si>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</si>
  <si>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</si>
  <si>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</si>
  <si>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</si>
  <si>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</si>
  <si>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</si>
  <si>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</si>
  <si>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</si>
  <si>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</si>
  <si>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</si>
  <si>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</si>
  <si>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</si>
  <si>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</si>
  <si>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</si>
  <si>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</si>
  <si>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</si>
  <si>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</si>
  <si>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</si>
  <si>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</si>
  <si>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</si>
  <si>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</si>
  <si>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</si>
  <si>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</si>
  <si>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</si>
  <si>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</si>
  <si>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</si>
  <si>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</si>
  <si>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</si>
  <si>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</si>
  <si>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</si>
  <si>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</si>
  <si>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</si>
  <si>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</si>
  <si>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</si>
  <si>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</si>
  <si>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</si>
  <si>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</si>
  <si>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</si>
  <si>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</si>
  <si>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</si>
  <si>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</si>
  <si>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</si>
  <si>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</si>
  <si>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</si>
  <si>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</si>
  <si>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</si>
  <si>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</si>
  <si>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</si>
  <si>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</si>
  <si>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</si>
  <si>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</si>
  <si>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</si>
  <si>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</si>
  <si>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</si>
  <si>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</si>
  <si>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</si>
  <si>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</si>
  <si>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</si>
  <si>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</si>
  <si>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</si>
  <si>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</si>
  <si>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</si>
  <si>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</si>
  <si>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</si>
  <si>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</si>
  <si>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</si>
  <si>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</si>
  <si>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</si>
  <si>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</si>
  <si>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</si>
  <si>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</si>
  <si>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</si>
  <si>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</si>
  <si>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</si>
  <si>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</si>
  <si>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</si>
  <si>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</si>
  <si>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</si>
  <si>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</si>
  <si>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</si>
  <si>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</si>
  <si>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</si>
  <si>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</si>
  <si>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</si>
  <si>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</si>
  <si>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</si>
  <si>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</si>
  <si>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</si>
  <si>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</si>
  <si>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</si>
  <si>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</si>
  <si>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</si>
  <si>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</si>
  <si>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</si>
  <si>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</si>
  <si>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</si>
  <si>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</si>
  <si>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</si>
  <si>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</si>
  <si>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</si>
  <si>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</si>
  <si>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</si>
  <si>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</si>
  <si>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</si>
  <si>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</si>
  <si>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</si>
  <si>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</si>
  <si>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</si>
  <si>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</si>
  <si>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</si>
  <si>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</si>
  <si>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</si>
  <si>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</si>
  <si>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</si>
  <si>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</si>
  <si>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</si>
  <si>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</si>
  <si>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</si>
  <si>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</si>
  <si>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</si>
  <si>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</si>
  <si>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</si>
  <si>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</si>
  <si>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</si>
  <si>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</si>
  <si>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</si>
  <si>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</si>
  <si>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</si>
  <si>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</si>
  <si>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</si>
  <si>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</si>
  <si>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</si>
  <si>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</si>
  <si>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</si>
  <si>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</si>
  <si>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</si>
  <si>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</si>
  <si>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</si>
  <si>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</si>
  <si>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</si>
  <si>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</si>
  <si>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</si>
  <si>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</si>
  <si>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</si>
  <si>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</si>
  <si>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</si>
  <si>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</si>
  <si>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</si>
  <si>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</si>
  <si>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</si>
  <si>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</si>
  <si>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</si>
  <si>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</si>
  <si>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</si>
  <si>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</si>
  <si>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</si>
  <si>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</si>
  <si>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</si>
  <si>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</si>
  <si>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</si>
  <si>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</si>
  <si>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</si>
  <si>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</si>
  <si>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</si>
  <si>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</si>
  <si>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</si>
  <si>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</si>
  <si>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</si>
  <si>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</si>
  <si>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</si>
  <si>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</si>
  <si>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</si>
  <si>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</si>
  <si>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</si>
  <si>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</si>
  <si>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</si>
  <si>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</si>
  <si>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</si>
  <si>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</si>
  <si>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</si>
  <si>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</si>
  <si>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</si>
  <si>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</si>
  <si>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</si>
  <si>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</si>
  <si>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</si>
  <si>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</si>
  <si>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</si>
  <si>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</si>
  <si>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</si>
  <si>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</si>
  <si>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</si>
  <si>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</si>
  <si>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</si>
  <si>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</si>
  <si>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</si>
  <si>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</si>
  <si>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</si>
  <si>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</si>
  <si>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</si>
  <si>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</si>
  <si>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</si>
  <si>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</si>
  <si>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</si>
  <si>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</si>
  <si>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</si>
  <si>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</si>
  <si>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</si>
  <si>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</si>
  <si>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</si>
  <si>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</si>
  <si>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</si>
  <si>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</si>
  <si>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</si>
  <si>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</si>
  <si>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</si>
  <si>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</si>
  <si>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</si>
  <si>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</si>
  <si>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</si>
  <si>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</si>
  <si>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</si>
  <si>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</si>
  <si>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</si>
  <si>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</si>
  <si>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</si>
  <si>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</si>
  <si>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</si>
  <si>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</si>
  <si>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</si>
  <si>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</si>
  <si>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</si>
  <si>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</si>
  <si>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</si>
  <si>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</si>
  <si>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</si>
  <si>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</si>
  <si>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</si>
  <si>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</si>
  <si>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</si>
  <si>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</si>
  <si>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</si>
  <si>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</si>
  <si>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</si>
  <si>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</si>
  <si>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</si>
  <si>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</si>
  <si>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</si>
  <si>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</si>
  <si>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</si>
  <si>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</si>
  <si>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</si>
  <si>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</si>
  <si>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</si>
  <si>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</si>
  <si>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</si>
  <si>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</si>
  <si>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</si>
  <si>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</si>
  <si>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</si>
  <si>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</si>
  <si>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</si>
  <si>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</si>
  <si>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</si>
  <si>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</si>
  <si>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</si>
  <si>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</si>
  <si>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</si>
  <si>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</si>
  <si>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</si>
  <si>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</si>
  <si>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</si>
  <si>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</si>
  <si>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</si>
  <si>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</si>
  <si>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</si>
  <si>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</si>
  <si>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</si>
  <si>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</si>
  <si>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</si>
  <si>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</si>
  <si>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</si>
  <si>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</si>
  <si>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</si>
  <si>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</si>
  <si>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</si>
  <si>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</si>
  <si>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</si>
  <si>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</si>
  <si>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</si>
  <si>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</si>
  <si>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</si>
  <si>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</si>
  <si>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</si>
  <si>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</si>
  <si>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</si>
  <si>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</si>
  <si>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</si>
  <si>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</si>
  <si>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</si>
  <si>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</si>
  <si>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</si>
  <si>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</si>
  <si>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</si>
  <si>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</si>
  <si>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</si>
  <si>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</si>
  <si>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</si>
  <si>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</si>
  <si>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</si>
  <si>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</si>
  <si>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</si>
  <si>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</si>
  <si>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</si>
  <si>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</si>
  <si>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</si>
  <si>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</si>
  <si>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</si>
  <si>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</si>
  <si>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</si>
  <si>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</si>
  <si>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</si>
  <si>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</si>
  <si>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</si>
  <si>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</si>
  <si>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</si>
  <si>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</si>
  <si>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</si>
  <si>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</si>
  <si>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</si>
  <si>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</si>
  <si>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</si>
  <si>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</si>
  <si>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</si>
  <si>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</si>
  <si>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</si>
  <si>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</si>
  <si>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</si>
  <si>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</si>
  <si>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</si>
  <si>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</si>
  <si>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</si>
  <si>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</si>
  <si>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</si>
  <si>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</si>
  <si>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</si>
  <si>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</si>
  <si>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</si>
  <si>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</si>
  <si>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</si>
  <si>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</si>
  <si>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</si>
  <si>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</si>
  <si>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</si>
  <si>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</si>
  <si>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</si>
  <si>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</si>
  <si>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</si>
  <si>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</si>
  <si>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</si>
  <si>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</si>
  <si>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</si>
  <si>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</si>
  <si>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</si>
  <si>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</si>
  <si>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</si>
  <si>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</si>
  <si>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</si>
  <si>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</si>
  <si>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</si>
  <si>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</si>
  <si>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</si>
  <si>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</si>
  <si>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</si>
  <si>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</si>
  <si>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</si>
  <si>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</si>
  <si>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</si>
  <si>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</si>
  <si>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</si>
  <si>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</si>
  <si>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</si>
  <si>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</si>
  <si>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</si>
  <si>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</si>
  <si>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</si>
  <si>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</si>
  <si>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</si>
  <si>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</si>
  <si>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</si>
  <si>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</si>
  <si>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</si>
  <si>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</si>
  <si>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</si>
  <si>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</si>
  <si>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</si>
  <si>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</si>
  <si>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</si>
  <si>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</si>
  <si>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</si>
  <si>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</si>
  <si>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</si>
  <si>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</si>
  <si>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</si>
  <si>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</si>
  <si>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</si>
  <si>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</si>
  <si>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</si>
  <si>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</si>
  <si>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</si>
  <si>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</si>
  <si>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</si>
  <si>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</si>
  <si>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</si>
  <si>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</si>
  <si>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</si>
  <si>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</si>
  <si>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</si>
  <si>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</si>
  <si>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</si>
  <si>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</si>
  <si>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</si>
  <si>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</si>
  <si>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</si>
  <si>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</si>
  <si>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</si>
  <si>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</si>
  <si>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</si>
  <si>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</si>
  <si>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</si>
  <si>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</si>
  <si>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</si>
  <si>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</si>
  <si>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</si>
  <si>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</si>
  <si>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</si>
  <si>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</si>
  <si>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</si>
  <si>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</si>
  <si>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</si>
  <si>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</si>
  <si>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</si>
  <si>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</si>
  <si>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</si>
  <si>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</si>
  <si>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</si>
  <si>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</si>
  <si>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</si>
  <si>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</si>
  <si>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</si>
  <si>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</si>
  <si>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</si>
  <si>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</si>
  <si>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</si>
  <si>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</si>
  <si>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</si>
  <si>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</si>
  <si>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</si>
  <si>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</si>
  <si>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</si>
  <si>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</si>
  <si>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</si>
  <si>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</si>
  <si>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</si>
  <si>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</si>
  <si>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</si>
  <si>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</si>
  <si>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</si>
  <si>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</si>
  <si>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</si>
  <si>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</si>
  <si>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</si>
  <si>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</si>
  <si>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</si>
  <si>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</si>
  <si>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</si>
  <si>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</si>
  <si>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</si>
  <si>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</si>
  <si>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</si>
  <si>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</si>
  <si>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</si>
  <si>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</si>
  <si>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</si>
  <si>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</si>
  <si>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</si>
  <si>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</si>
  <si>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</si>
  <si>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</si>
  <si>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</si>
  <si>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</si>
  <si>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</si>
  <si>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</si>
  <si>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</si>
  <si>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</si>
  <si>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</si>
  <si>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</si>
  <si>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</si>
  <si>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</si>
  <si>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</si>
  <si>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</si>
  <si>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</si>
  <si>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</si>
  <si>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</si>
  <si>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</si>
  <si>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</si>
  <si>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</si>
  <si>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</si>
  <si>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</si>
  <si>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</si>
  <si>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</si>
  <si>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</si>
  <si>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</si>
  <si>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</si>
  <si>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</si>
  <si>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</si>
  <si>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</si>
  <si>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</si>
  <si>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</si>
  <si>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</si>
  <si>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</si>
  <si>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</si>
  <si>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</si>
  <si>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</si>
  <si>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</si>
  <si>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</si>
  <si>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</si>
  <si>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</si>
  <si>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</si>
  <si>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</si>
  <si>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</si>
  <si>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</si>
  <si>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</si>
  <si>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</si>
  <si>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</si>
  <si>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</si>
  <si>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</si>
  <si>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</si>
  <si>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</si>
  <si>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</si>
  <si>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</si>
  <si>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</si>
  <si>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</si>
  <si>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</si>
  <si>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</si>
  <si>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</si>
  <si>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</si>
  <si>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</si>
  <si>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</si>
  <si>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</si>
  <si>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</si>
  <si>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</si>
  <si>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</si>
  <si>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</si>
  <si>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</si>
  <si>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</si>
  <si>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</si>
  <si>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</si>
  <si>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</si>
  <si>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</si>
  <si>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</si>
  <si>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</si>
  <si>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</si>
  <si>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</si>
  <si>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</si>
  <si>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</si>
  <si>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</si>
  <si>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</si>
  <si>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</si>
  <si>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</si>
  <si>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</si>
  <si>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</si>
  <si>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</si>
  <si>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</si>
  <si>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</si>
  <si>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</si>
  <si>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</si>
  <si>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</si>
  <si>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</si>
  <si>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</si>
  <si>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</si>
  <si>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</si>
  <si>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</si>
  <si>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</si>
  <si>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</si>
  <si>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</si>
  <si>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</si>
  <si>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</si>
  <si>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</si>
  <si>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</si>
  <si>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</si>
  <si>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</si>
  <si>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</si>
  <si>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</si>
  <si>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</si>
  <si>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</si>
  <si>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</si>
  <si>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</si>
  <si>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</si>
  <si>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</si>
  <si>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</si>
  <si>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</si>
  <si>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</si>
  <si>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</si>
  <si>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</si>
  <si>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</si>
  <si>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</si>
  <si>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</si>
  <si>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</si>
  <si>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</si>
  <si>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</si>
  <si>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</si>
  <si>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</si>
  <si>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</si>
  <si>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</si>
  <si>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</si>
  <si>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</si>
  <si>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</si>
  <si>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</si>
  <si>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</si>
  <si>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</si>
  <si>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</si>
  <si>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</si>
  <si>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</si>
  <si>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</si>
  <si>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</si>
  <si>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</si>
  <si>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</si>
  <si>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</si>
  <si>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</si>
  <si>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</si>
  <si>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</si>
  <si>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</si>
  <si>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</si>
  <si>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</si>
  <si>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</si>
  <si>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</si>
  <si>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</si>
  <si>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</si>
  <si>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</si>
  <si>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</si>
  <si>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</si>
  <si>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</si>
  <si>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</si>
  <si>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</si>
  <si>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</si>
  <si>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</si>
  <si>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</si>
  <si>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</si>
  <si>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</si>
  <si>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</si>
  <si>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</si>
  <si>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</si>
  <si>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</si>
  <si>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</si>
  <si>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</si>
  <si>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</si>
  <si>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</si>
  <si>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</si>
  <si>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</si>
  <si>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</si>
  <si>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</si>
  <si>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</si>
  <si>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</si>
  <si>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</si>
  <si>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</si>
  <si>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</si>
  <si>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</si>
  <si>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</si>
  <si>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</si>
  <si>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</si>
  <si>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</si>
  <si>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</si>
  <si>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</si>
  <si>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</si>
  <si>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</si>
  <si>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</si>
  <si>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</si>
  <si>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</si>
  <si>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</si>
  <si>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</si>
  <si>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</si>
  <si>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</si>
  <si>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</si>
  <si>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</si>
  <si>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</si>
  <si>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</si>
  <si>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</si>
  <si>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</si>
  <si>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</si>
  <si>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</si>
  <si>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</si>
  <si>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</si>
  <si>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</si>
  <si>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</si>
  <si>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</si>
  <si>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</si>
  <si>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</si>
  <si>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</si>
  <si>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</si>
  <si>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</si>
  <si>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</si>
  <si>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</si>
  <si>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</si>
  <si>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</si>
  <si>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</si>
  <si>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</si>
  <si>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</si>
  <si>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</si>
  <si>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</si>
  <si>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</si>
  <si>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</si>
  <si>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</si>
  <si>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</si>
  <si>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</si>
  <si>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</si>
  <si>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</si>
  <si>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</si>
  <si>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</si>
  <si>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</si>
  <si>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</si>
  <si>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</si>
  <si>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</si>
  <si>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</si>
  <si>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</si>
  <si>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</si>
  <si>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</si>
  <si>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</si>
  <si>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</si>
  <si>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</si>
  <si>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</si>
  <si>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</si>
  <si>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</si>
  <si>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</si>
  <si>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</si>
  <si>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</si>
  <si>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</si>
  <si>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</si>
  <si>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</si>
  <si>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</si>
  <si>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</si>
  <si>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</si>
  <si>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</si>
  <si>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</si>
  <si>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</si>
  <si>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</si>
  <si>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</si>
  <si>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</si>
  <si>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</si>
  <si>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</si>
  <si>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</si>
  <si>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</si>
  <si>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</si>
  <si>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</si>
  <si>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</si>
  <si>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</si>
  <si>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</si>
  <si>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</si>
  <si>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</si>
  <si>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</si>
  <si>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</si>
  <si>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</si>
  <si>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</si>
  <si>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</si>
  <si>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</si>
  <si>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</si>
  <si>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</si>
  <si>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</si>
  <si>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</si>
  <si>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</si>
  <si>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</si>
  <si>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</si>
  <si>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</si>
  <si>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</si>
  <si>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</si>
  <si>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</si>
  <si>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</si>
  <si>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</si>
  <si>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</si>
  <si>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</si>
  <si>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</si>
  <si>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</si>
  <si>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</si>
  <si>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</si>
  <si>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</si>
  <si>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</si>
  <si>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</si>
  <si>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</si>
  <si>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</si>
  <si>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</si>
  <si>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</si>
  <si>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</si>
  <si>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</si>
  <si>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</si>
  <si>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</si>
  <si>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</si>
  <si>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</si>
  <si>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</si>
  <si>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</si>
  <si>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</si>
  <si>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</si>
  <si>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</si>
  <si>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</si>
  <si>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</si>
  <si>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</si>
  <si>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</si>
  <si>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</si>
  <si>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</si>
  <si>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</si>
  <si>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</si>
  <si>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</si>
  <si>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</si>
  <si>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</si>
  <si>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</si>
  <si>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</si>
  <si>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</si>
  <si>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</si>
  <si>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</si>
  <si>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</si>
  <si>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</si>
  <si>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</si>
  <si>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</si>
  <si>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</si>
  <si>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</si>
  <si>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</si>
  <si>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</si>
  <si>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</si>
  <si>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</si>
  <si>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</si>
  <si>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</si>
  <si>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</si>
  <si>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</si>
  <si>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</si>
  <si>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</si>
  <si>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</si>
  <si>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</si>
  <si>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</si>
  <si>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</si>
  <si>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</si>
  <si>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</si>
  <si>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</si>
  <si>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</si>
  <si>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</si>
  <si>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</si>
  <si>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</si>
  <si>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</si>
  <si>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</si>
  <si>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</si>
  <si>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</si>
  <si>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</si>
  <si>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</si>
  <si>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</si>
  <si>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</si>
  <si>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</si>
  <si>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</si>
  <si>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</si>
  <si>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</si>
  <si>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</si>
  <si>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</si>
  <si>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</si>
  <si>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</si>
  <si>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</si>
  <si>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</si>
  <si>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</si>
  <si>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</si>
  <si>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</si>
  <si>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</si>
  <si>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</si>
  <si>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</si>
  <si>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</si>
  <si>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</si>
  <si>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</si>
  <si>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</si>
  <si>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</si>
  <si>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</si>
  <si>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</si>
  <si>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</si>
  <si>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</si>
  <si>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</si>
  <si>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</si>
  <si>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</si>
  <si>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</si>
  <si>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</si>
  <si>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</si>
  <si>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</si>
  <si>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</si>
  <si>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</si>
  <si>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</si>
  <si>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</si>
  <si>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</si>
  <si>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</si>
  <si>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</si>
  <si>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</si>
  <si>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</si>
  <si>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</si>
  <si>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</si>
  <si>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</si>
  <si>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</si>
  <si>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</si>
  <si>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</si>
  <si>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</si>
  <si>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</si>
  <si>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</si>
  <si>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</si>
  <si>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</si>
  <si>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</si>
  <si>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</si>
  <si>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</si>
  <si>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</si>
  <si>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</si>
  <si>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</si>
  <si>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</si>
  <si>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</si>
  <si>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</si>
  <si>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</si>
  <si>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</si>
  <si>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</si>
  <si>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</si>
  <si>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</si>
  <si>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</si>
  <si>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</si>
  <si>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</si>
  <si>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</si>
  <si>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</si>
  <si>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</si>
  <si>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</si>
  <si>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</si>
  <si>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</si>
  <si>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</si>
  <si>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</si>
  <si>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</si>
  <si>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</si>
  <si>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</si>
  <si>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</si>
  <si>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</si>
  <si>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</si>
  <si>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</si>
  <si>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</si>
  <si>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</si>
  <si>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</si>
  <si>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</si>
  <si>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</si>
  <si>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</si>
  <si>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</si>
  <si>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</si>
  <si>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</si>
  <si>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</si>
  <si>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</si>
  <si>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</si>
  <si>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</si>
  <si>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</si>
  <si>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</si>
  <si>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</si>
  <si>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</si>
  <si>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</si>
  <si>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</si>
  <si>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</si>
  <si>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</si>
  <si>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</si>
  <si>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</si>
  <si>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</si>
  <si>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</si>
  <si>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</si>
  <si>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</si>
  <si>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</si>
  <si>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</si>
  <si>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</si>
  <si>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</si>
  <si>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</si>
  <si>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</si>
  <si>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</si>
  <si>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</si>
  <si>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</si>
  <si>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</si>
  <si>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</si>
  <si>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</si>
  <si>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</si>
  <si>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</si>
  <si>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</si>
  <si>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</si>
  <si>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</si>
  <si>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</si>
  <si>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</si>
  <si>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</si>
  <si>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</si>
  <si>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</si>
  <si>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</si>
  <si>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</si>
  <si>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</si>
  <si>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</si>
  <si>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</si>
  <si>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</si>
  <si>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</si>
  <si>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</si>
  <si>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</si>
  <si>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</si>
  <si>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</si>
  <si>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</si>
  <si>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</si>
  <si>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</si>
  <si>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</si>
  <si>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</si>
  <si>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</si>
  <si>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</si>
  <si>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</si>
  <si>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</si>
  <si>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</si>
  <si>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</si>
  <si>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</si>
  <si>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</si>
  <si>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</si>
  <si>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</si>
  <si>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</si>
  <si>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</si>
  <si>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</si>
  <si>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</si>
  <si>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</si>
  <si>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</si>
  <si>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</si>
  <si>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</si>
  <si>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</si>
  <si>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</si>
  <si>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</si>
  <si>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</si>
  <si>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</si>
  <si>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</si>
  <si>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</si>
  <si>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</si>
  <si>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</si>
  <si>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</si>
  <si>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</si>
  <si>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</si>
  <si>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</si>
  <si>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</si>
  <si>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</si>
  <si>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</si>
  <si>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</si>
  <si>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</si>
  <si>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</si>
  <si>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</si>
  <si>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</si>
  <si>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</si>
  <si>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</si>
  <si>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</si>
  <si>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</si>
  <si>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</si>
  <si>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</si>
  <si>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</si>
  <si>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</si>
  <si>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</si>
  <si>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</si>
  <si>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</si>
  <si>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</si>
  <si>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</si>
  <si>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</si>
  <si>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</si>
  <si>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</si>
  <si>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</si>
  <si>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</si>
  <si>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</si>
  <si>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</si>
  <si>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</si>
  <si>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</si>
  <si>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</si>
  <si>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</si>
  <si>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</si>
  <si>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</si>
  <si>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</si>
  <si>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</si>
  <si>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</si>
  <si>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</si>
  <si>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</si>
  <si>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</si>
  <si>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</si>
  <si>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</si>
  <si>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</si>
  <si>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</si>
  <si>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</si>
  <si>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</si>
  <si>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</si>
  <si>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</si>
  <si>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</si>
  <si>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</si>
  <si>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</si>
  <si>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</si>
  <si>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</si>
  <si>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</si>
  <si>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</si>
  <si>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</si>
  <si>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</si>
  <si>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</si>
  <si>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</si>
  <si>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</si>
  <si>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</si>
  <si>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</si>
  <si>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</si>
  <si>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</si>
  <si>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</si>
  <si>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</si>
  <si>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</si>
  <si>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</si>
  <si>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</si>
  <si>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</si>
  <si>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</si>
  <si>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</si>
  <si>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</si>
  <si>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</si>
  <si>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</si>
  <si>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</si>
  <si>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</si>
  <si>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</si>
  <si>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</si>
  <si>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</si>
  <si>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</si>
  <si>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</si>
  <si>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</si>
  <si>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</si>
  <si>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</si>
  <si>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</si>
  <si>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</si>
  <si>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</si>
  <si>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</si>
  <si>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</si>
  <si>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</si>
  <si>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</si>
  <si>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</si>
  <si>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</si>
  <si>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</si>
  <si>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</si>
  <si>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</si>
  <si>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</si>
  <si>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</si>
  <si>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</si>
  <si>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</si>
  <si>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</si>
  <si>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</si>
  <si>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</si>
  <si>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</si>
  <si>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</si>
  <si>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</si>
  <si>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</si>
  <si>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</si>
  <si>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</si>
  <si>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</si>
  <si>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</si>
  <si>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</si>
  <si>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</si>
  <si>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</si>
  <si>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</si>
  <si>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</si>
  <si>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</si>
  <si>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</si>
  <si>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</si>
  <si>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</si>
  <si>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</si>
  <si>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</si>
  <si>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</si>
  <si>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</si>
  <si>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</si>
  <si>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</si>
  <si>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</si>
  <si>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</si>
  <si>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</si>
  <si>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</si>
  <si>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</si>
  <si>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</si>
  <si>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</si>
  <si>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</si>
  <si>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</si>
  <si>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</si>
  <si>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</si>
  <si>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</si>
  <si>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</si>
  <si>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</si>
  <si>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</si>
  <si>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</si>
  <si>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</si>
  <si>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</si>
  <si>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</si>
  <si>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</si>
  <si>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</si>
  <si>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</si>
  <si>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</si>
  <si>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</si>
  <si>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</si>
  <si>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</si>
  <si>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</si>
  <si>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</si>
  <si>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</si>
  <si>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</si>
  <si>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</si>
  <si>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</si>
  <si>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</si>
  <si>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</si>
  <si>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</si>
  <si>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</si>
  <si>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</si>
  <si>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</si>
  <si>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</si>
  <si>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</si>
  <si>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</si>
  <si>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</si>
  <si>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</si>
  <si>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</si>
  <si>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</si>
  <si>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</si>
  <si>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</si>
  <si>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</si>
  <si>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</si>
  <si>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</si>
  <si>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</si>
  <si>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</si>
  <si>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</si>
  <si>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</si>
  <si>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</si>
  <si>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</si>
  <si>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</si>
  <si>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</si>
  <si>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</si>
  <si>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</si>
  <si>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</si>
  <si>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</si>
  <si>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</si>
  <si>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</si>
  <si>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</si>
  <si>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</si>
  <si>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</si>
  <si>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</si>
  <si>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</si>
  <si>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</si>
  <si>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</si>
  <si>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</si>
  <si>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</si>
  <si>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</si>
  <si>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</si>
  <si>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</si>
  <si>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</si>
  <si>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</si>
  <si>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</si>
  <si>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</si>
  <si>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</si>
  <si>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</si>
  <si>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</si>
  <si>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</si>
  <si>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</si>
  <si>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</si>
  <si>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</si>
  <si>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</si>
  <si>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</si>
  <si>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</si>
  <si>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</si>
  <si>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</si>
  <si>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</si>
  <si>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</si>
  <si>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</si>
  <si>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</si>
  <si>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</si>
  <si>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</si>
  <si>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</si>
  <si>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</si>
  <si>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</si>
  <si>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</si>
  <si>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</si>
  <si>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</si>
  <si>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</si>
  <si>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</si>
  <si>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</si>
  <si>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</si>
  <si>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</si>
  <si>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</si>
  <si>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</si>
  <si>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</si>
  <si>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</si>
  <si>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</si>
  <si>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</si>
  <si>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</si>
  <si>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</si>
  <si>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</si>
  <si>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</si>
  <si>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</si>
  <si>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</si>
  <si>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</si>
  <si>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</si>
  <si>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</si>
  <si>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</si>
  <si>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</si>
  <si>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</si>
  <si>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</si>
  <si>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</si>
  <si>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</si>
  <si>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</si>
  <si>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</si>
  <si>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</si>
  <si>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</si>
  <si>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</si>
  <si>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</si>
  <si>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</si>
  <si>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</si>
  <si>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</si>
  <si>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</si>
  <si>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</si>
  <si>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</si>
  <si>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</si>
  <si>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</si>
  <si>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</si>
  <si>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</si>
  <si>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</si>
  <si>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</si>
  <si>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</si>
  <si>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</si>
  <si>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</si>
  <si>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</si>
  <si>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</si>
  <si>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</si>
  <si>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</si>
  <si>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</si>
  <si>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</si>
  <si>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</si>
  <si>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</si>
  <si>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</si>
  <si>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</si>
  <si>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</si>
  <si>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</si>
  <si>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</si>
  <si>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</si>
  <si>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</si>
  <si>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</si>
  <si>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</si>
  <si>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</si>
  <si>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</si>
  <si>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</si>
  <si>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</si>
  <si>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</si>
  <si>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</si>
  <si>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</si>
  <si>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</si>
  <si>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</si>
  <si>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</si>
  <si>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</si>
  <si>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</si>
  <si>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</si>
  <si>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</si>
  <si>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</si>
  <si>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</si>
  <si>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</si>
  <si>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</si>
  <si>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</si>
  <si>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</si>
  <si>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</si>
  <si>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</si>
  <si>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</si>
  <si>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</si>
  <si>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</si>
  <si>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</si>
  <si>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</si>
  <si>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</si>
  <si>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</si>
  <si>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</si>
  <si>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</si>
  <si>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</si>
  <si>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</si>
  <si>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</si>
  <si>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</si>
  <si>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</si>
  <si>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</si>
  <si>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</si>
  <si>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</si>
  <si>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</si>
  <si>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</si>
  <si>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</si>
  <si>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</si>
  <si>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</si>
  <si>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</si>
  <si>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</si>
  <si>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</si>
  <si>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</si>
  <si>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</si>
  <si>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</si>
  <si>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</si>
  <si>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</si>
  <si>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</si>
  <si>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</si>
  <si>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</si>
  <si>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</si>
  <si>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</si>
  <si>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</si>
  <si>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</si>
  <si>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</si>
  <si>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</si>
  <si>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</si>
  <si>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</si>
  <si>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</si>
  <si>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</si>
  <si>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</si>
  <si>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</si>
  <si>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</si>
  <si>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</si>
  <si>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</si>
  <si>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</si>
  <si>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</si>
  <si>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</si>
  <si>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</si>
  <si>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</si>
  <si>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</si>
  <si>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</si>
  <si>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</si>
  <si>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</si>
  <si>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</si>
  <si>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</si>
  <si>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</si>
  <si>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</si>
  <si>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</si>
  <si>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</si>
  <si>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</si>
  <si>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</si>
  <si>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</si>
  <si>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</si>
  <si>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</si>
  <si>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</si>
  <si>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</si>
  <si>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</si>
  <si>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</si>
  <si>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</si>
  <si>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</si>
  <si>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</si>
  <si>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</si>
  <si>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</si>
  <si>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</si>
  <si>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</si>
  <si>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</si>
  <si>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</si>
  <si>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</si>
  <si>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</si>
  <si>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</si>
  <si>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</si>
  <si>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</si>
  <si>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</si>
  <si>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</si>
  <si>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</si>
  <si>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</si>
  <si>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</si>
  <si>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</si>
  <si>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</si>
  <si>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</si>
  <si>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</si>
  <si>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</si>
  <si>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</si>
  <si>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</si>
  <si>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</si>
  <si>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</si>
  <si>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</si>
  <si>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</si>
  <si>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</si>
  <si>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</si>
  <si>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</si>
  <si>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</si>
  <si>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</si>
  <si>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</si>
  <si>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</si>
  <si>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</si>
  <si>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</si>
  <si>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</si>
  <si>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</si>
  <si>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</si>
  <si>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</si>
  <si>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</si>
  <si>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</si>
  <si>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</si>
  <si>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</si>
  <si>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</si>
  <si>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</si>
  <si>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</si>
  <si>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</si>
  <si>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</si>
  <si>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</si>
  <si>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</si>
  <si>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</si>
  <si>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</si>
  <si>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</si>
  <si>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</si>
  <si>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</si>
  <si>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</si>
  <si>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</si>
  <si>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</si>
  <si>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</si>
  <si>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</si>
  <si>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</si>
  <si>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</si>
  <si>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</si>
  <si>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</si>
  <si>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</si>
  <si>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</si>
  <si>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</si>
  <si>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</si>
  <si>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</si>
  <si>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</si>
  <si>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</si>
  <si>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</si>
  <si>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</si>
  <si>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</si>
  <si>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</si>
  <si>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</si>
  <si>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</si>
  <si>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</si>
  <si>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</si>
  <si>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</si>
  <si>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</si>
  <si>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</si>
  <si>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</si>
  <si>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</si>
  <si>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</si>
  <si>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</si>
  <si>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</si>
  <si>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</si>
  <si>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</si>
  <si>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</si>
  <si>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</si>
  <si>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</si>
  <si>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</si>
  <si>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</si>
  <si>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</si>
  <si>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</si>
  <si>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</si>
  <si>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</si>
  <si>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</si>
  <si>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</si>
  <si>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</si>
  <si>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</si>
  <si>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</si>
  <si>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</si>
  <si>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</si>
  <si>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</si>
  <si>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</si>
  <si>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</si>
  <si>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</si>
  <si>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</si>
  <si>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</si>
  <si>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</si>
  <si>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</si>
  <si>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</si>
  <si>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</si>
  <si>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</si>
  <si>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</si>
  <si>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</si>
  <si>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</si>
  <si>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</si>
  <si>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</si>
  <si>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</si>
  <si>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</si>
  <si>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</si>
  <si>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</si>
  <si>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</si>
  <si>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</si>
  <si>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</si>
  <si>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</si>
  <si>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</si>
  <si>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</si>
  <si>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</si>
  <si>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</si>
  <si>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</si>
  <si>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</si>
  <si>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</si>
  <si>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</si>
  <si>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</si>
  <si>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</si>
  <si>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</si>
  <si>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</si>
  <si>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</si>
  <si>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</si>
  <si>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</si>
  <si>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</si>
  <si>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</si>
  <si>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</si>
  <si>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</si>
  <si>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</si>
  <si>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</si>
  <si>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</si>
  <si>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</si>
  <si>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</si>
  <si>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</si>
  <si>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</si>
  <si>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</si>
  <si>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</si>
  <si>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</si>
  <si>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</si>
  <si>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</si>
  <si>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</si>
  <si>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</si>
  <si>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</si>
  <si>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</si>
  <si>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</si>
  <si>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</si>
  <si>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</si>
  <si>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</si>
  <si>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</si>
  <si>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</si>
  <si>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</si>
  <si>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</si>
  <si>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</si>
  <si>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</si>
  <si>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</si>
  <si>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</si>
  <si>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</si>
  <si>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</si>
  <si>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</si>
  <si>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</si>
  <si>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</si>
  <si>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</si>
  <si>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</si>
  <si>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</si>
  <si>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</si>
  <si>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</si>
  <si>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</si>
  <si>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</si>
  <si>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</si>
  <si>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</si>
  <si>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</si>
  <si>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</si>
  <si>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</si>
  <si>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</si>
  <si>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</si>
  <si>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</si>
  <si>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</si>
  <si>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</si>
  <si>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</si>
  <si>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</si>
  <si>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</si>
  <si>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</si>
  <si>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</si>
  <si>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</si>
  <si>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</si>
  <si>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</si>
  <si>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</si>
  <si>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</si>
  <si>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</si>
  <si>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</si>
  <si>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</si>
  <si>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</si>
  <si>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</si>
  <si>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</si>
  <si>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</si>
  <si>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</si>
  <si>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</si>
  <si>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</si>
  <si>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</si>
  <si>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</si>
  <si>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</si>
  <si>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</si>
  <si>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</si>
  <si>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</si>
  <si>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</si>
  <si>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</si>
  <si>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</si>
  <si>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</si>
  <si>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</si>
  <si>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</si>
  <si>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</si>
  <si>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</si>
  <si>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</si>
  <si>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</si>
  <si>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</si>
  <si>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</si>
  <si>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</si>
  <si>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</si>
  <si>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</si>
  <si>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</si>
  <si>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</si>
  <si>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</si>
  <si>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</si>
  <si>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</si>
  <si>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</si>
  <si>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</si>
  <si>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</si>
  <si>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</si>
  <si>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</si>
  <si>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</si>
  <si>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</si>
  <si>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</si>
  <si>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</si>
  <si>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</si>
  <si>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</si>
  <si>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</si>
  <si>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</si>
  <si>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</si>
  <si>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</si>
  <si>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</si>
  <si>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</si>
  <si>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</si>
  <si>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</si>
  <si>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</si>
  <si>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</si>
  <si>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</si>
  <si>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</si>
  <si>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</si>
  <si>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</si>
  <si>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</si>
  <si>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</si>
  <si>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</si>
  <si>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</si>
  <si>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</si>
  <si>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</si>
  <si>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</si>
  <si>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</si>
  <si>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</si>
  <si>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</si>
  <si>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</si>
  <si>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</si>
  <si>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</si>
  <si>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</si>
  <si>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</si>
  <si>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</si>
  <si>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</si>
  <si>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</si>
  <si>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</si>
  <si>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</si>
  <si>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</si>
  <si>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</si>
  <si>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</si>
  <si>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</si>
  <si>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</si>
  <si>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</si>
  <si>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</si>
  <si>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</si>
  <si>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</si>
  <si>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</si>
  <si>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</si>
  <si>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</si>
  <si>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</si>
  <si>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</si>
  <si>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</si>
  <si>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</si>
  <si>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</si>
  <si>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</si>
  <si>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</si>
  <si>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</si>
  <si>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</si>
  <si>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</si>
  <si>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</si>
  <si>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</si>
  <si>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</si>
  <si>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</si>
  <si>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</si>
  <si>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</si>
  <si>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</si>
  <si>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</si>
  <si>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</si>
  <si>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</si>
  <si>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</si>
  <si>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</si>
  <si>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</si>
  <si>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</si>
  <si>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</si>
  <si>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</si>
  <si>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</si>
  <si>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</si>
  <si>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</si>
  <si>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</si>
  <si>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</si>
  <si>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</si>
  <si>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</si>
  <si>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</si>
  <si>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</si>
  <si>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</si>
  <si>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</si>
  <si>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</si>
  <si>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</si>
  <si>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</si>
  <si>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</si>
  <si>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</si>
  <si>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</si>
  <si>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</si>
  <si>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</si>
  <si>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</si>
  <si>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</si>
  <si>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</si>
  <si>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</si>
  <si>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</si>
  <si>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</si>
  <si>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</si>
  <si>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</si>
  <si>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</si>
  <si>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</si>
  <si>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</si>
  <si>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</si>
  <si>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</si>
  <si>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</si>
  <si>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</si>
  <si>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</si>
  <si>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</si>
  <si>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</si>
  <si>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</si>
  <si>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</si>
  <si>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</si>
  <si>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</si>
  <si>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</si>
  <si>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</si>
  <si>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</si>
  <si>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</si>
  <si>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</si>
  <si>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</si>
  <si>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</si>
  <si>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</si>
  <si>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</si>
  <si>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</si>
  <si>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</si>
  <si>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</si>
  <si>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</si>
  <si>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</si>
  <si>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</si>
  <si>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</si>
  <si>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</si>
  <si>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</si>
  <si>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</si>
  <si>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</si>
  <si>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</si>
  <si>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</si>
  <si>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</si>
  <si>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</si>
  <si>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</si>
  <si>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</si>
  <si>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</si>
  <si>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</si>
  <si>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</si>
  <si>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</si>
  <si>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</si>
  <si>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</si>
  <si>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</si>
  <si>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</si>
  <si>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</si>
  <si>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</si>
  <si>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</si>
  <si>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</si>
  <si>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</si>
  <si>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</si>
  <si>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</si>
  <si>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</si>
  <si>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</si>
  <si>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</si>
  <si>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</si>
  <si>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</si>
  <si>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</si>
  <si>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</si>
  <si>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</si>
  <si>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</si>
  <si>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</si>
  <si>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</si>
  <si>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</si>
  <si>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</si>
  <si>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</si>
  <si>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</si>
  <si>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</si>
  <si>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</si>
  <si>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</si>
  <si>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</si>
  <si>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</si>
  <si>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</si>
  <si>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</si>
  <si>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</si>
  <si>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</si>
  <si>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</si>
  <si>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</si>
  <si>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</si>
  <si>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</si>
  <si>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</si>
  <si>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</si>
  <si>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</si>
  <si>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</si>
  <si>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</si>
  <si>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</si>
  <si>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</si>
  <si>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</si>
  <si>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</si>
  <si>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</si>
  <si>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</si>
  <si>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</si>
  <si>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</si>
  <si>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</si>
  <si>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</si>
  <si>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</si>
  <si>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</si>
  <si>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</si>
  <si>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</si>
  <si>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</si>
  <si>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</si>
  <si>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</si>
  <si>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</si>
  <si>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</si>
  <si>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</si>
  <si>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</si>
  <si>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</si>
  <si>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</si>
  <si>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</si>
  <si>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</si>
  <si>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</si>
  <si>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</si>
  <si>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</si>
  <si>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</si>
  <si>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</si>
  <si>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</si>
  <si>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</si>
  <si>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</si>
  <si>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</si>
  <si>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</si>
  <si>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</si>
  <si>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</si>
  <si>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</si>
  <si>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</si>
  <si>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</si>
  <si>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</si>
  <si>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</si>
  <si>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</si>
  <si>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</si>
  <si>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</si>
  <si>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</si>
  <si>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</si>
  <si>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</si>
  <si>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</si>
  <si>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</si>
  <si>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</si>
  <si>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</si>
  <si>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</si>
  <si>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</si>
  <si>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</si>
  <si>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</si>
  <si>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</si>
  <si>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</si>
  <si>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</si>
  <si>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</si>
  <si>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</si>
  <si>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</si>
  <si>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</si>
  <si>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</si>
  <si>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</si>
  <si>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</si>
  <si>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</si>
  <si>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</si>
  <si>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</si>
  <si>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</si>
  <si>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</si>
  <si>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</si>
  <si>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</si>
  <si>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</si>
  <si>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</si>
  <si>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</si>
  <si>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</si>
  <si>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</si>
  <si>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</si>
  <si>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</si>
  <si>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</si>
  <si>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</si>
  <si>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</si>
  <si>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</si>
  <si>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</si>
  <si>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</si>
  <si>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</si>
  <si>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</si>
  <si>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</si>
  <si>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</si>
  <si>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</si>
  <si>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</si>
  <si>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</si>
  <si>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</si>
  <si>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</si>
  <si>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</si>
  <si>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</si>
  <si>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</si>
  <si>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</si>
  <si>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</si>
  <si>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</si>
  <si>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</si>
  <si>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</si>
  <si>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</si>
  <si>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</si>
  <si>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</si>
  <si>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</si>
  <si>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</si>
  <si>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</si>
  <si>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</si>
  <si>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</si>
  <si>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</si>
  <si>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</si>
  <si>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</si>
  <si>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</si>
  <si>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</si>
  <si>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</si>
  <si>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</si>
  <si>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</si>
  <si>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</si>
  <si>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</si>
  <si>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</si>
  <si>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</si>
  <si>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</si>
  <si>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</si>
  <si>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</si>
  <si>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</si>
  <si>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</si>
  <si>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</si>
  <si>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</si>
  <si>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</si>
  <si>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</si>
  <si>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</si>
  <si>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</si>
  <si>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</si>
  <si>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</si>
  <si>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</si>
  <si>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</si>
  <si>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</si>
  <si>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</si>
  <si>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</si>
  <si>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</si>
  <si>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</si>
  <si>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</si>
  <si>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</si>
  <si>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</si>
  <si>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</si>
  <si>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</si>
  <si>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</si>
  <si>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</si>
  <si>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</si>
  <si>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</si>
  <si>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</si>
  <si>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</si>
  <si>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</si>
  <si>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</si>
  <si>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</si>
  <si>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</si>
  <si>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</si>
  <si>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</si>
  <si>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</si>
  <si>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</si>
  <si>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</si>
  <si>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</si>
  <si>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</si>
  <si>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</si>
  <si>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</si>
  <si>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</si>
  <si>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</si>
  <si>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</si>
  <si>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</si>
  <si>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</si>
  <si>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</si>
  <si>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</si>
  <si>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</si>
  <si>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</si>
  <si>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</si>
  <si>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</si>
  <si>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</si>
  <si>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</si>
  <si>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</si>
  <si>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</si>
  <si>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</si>
  <si>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</si>
  <si>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</si>
  <si>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</si>
  <si>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</si>
  <si>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</si>
  <si>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</si>
  <si>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</si>
  <si>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</si>
  <si>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</si>
  <si>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</si>
  <si>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</si>
  <si>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</si>
  <si>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</si>
  <si>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</si>
  <si>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</si>
  <si>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</si>
  <si>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</si>
  <si>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</si>
  <si>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</si>
  <si>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</si>
  <si>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</si>
  <si>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</si>
  <si>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</si>
  <si>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</si>
  <si>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</si>
  <si>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</si>
  <si>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</si>
  <si>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</si>
  <si>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</si>
  <si>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</si>
  <si>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</si>
  <si>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</si>
  <si>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</si>
  <si>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</si>
  <si>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</si>
  <si>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</si>
  <si>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</si>
  <si>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</si>
  <si>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</si>
  <si>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</si>
  <si>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</si>
  <si>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</si>
  <si>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</si>
  <si>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</si>
  <si>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</si>
  <si>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</si>
  <si>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</si>
  <si>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</si>
  <si>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</si>
  <si>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</si>
  <si>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</si>
  <si>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</si>
  <si>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</si>
  <si>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</si>
  <si>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</si>
  <si>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</si>
  <si>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</si>
  <si>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</si>
  <si>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</si>
  <si>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</si>
  <si>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</si>
  <si>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</si>
  <si>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</si>
  <si>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</si>
  <si>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</si>
  <si>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</si>
  <si>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</si>
  <si>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</si>
  <si>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</si>
  <si>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</si>
  <si>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</si>
  <si>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</si>
  <si>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</si>
  <si>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</si>
  <si>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</si>
  <si>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</si>
  <si>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</si>
  <si>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</si>
  <si>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</si>
  <si>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</si>
  <si>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</si>
  <si>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</si>
  <si>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</si>
  <si>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</si>
  <si>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</si>
  <si>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</si>
  <si>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</si>
  <si>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</si>
  <si>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</si>
  <si>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</si>
  <si>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</si>
  <si>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</si>
  <si>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</si>
  <si>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</si>
  <si>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</si>
  <si>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</si>
  <si>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</si>
  <si>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</si>
  <si>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</si>
  <si>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</si>
  <si>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</si>
  <si>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</si>
  <si>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</si>
  <si>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</si>
  <si>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</si>
  <si>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</si>
  <si>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</si>
  <si>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</si>
  <si>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</si>
  <si>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</si>
  <si>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</si>
  <si>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</si>
  <si>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</si>
  <si>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</si>
  <si>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</si>
  <si>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</si>
  <si>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</si>
  <si>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</si>
  <si>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</si>
  <si>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</si>
  <si>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</si>
  <si>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</si>
  <si>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</si>
  <si>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</si>
  <si>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</si>
  <si>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</si>
  <si>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</si>
  <si>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</si>
  <si>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</si>
  <si>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</si>
  <si>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</si>
  <si>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</si>
  <si>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</si>
  <si>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</si>
  <si>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</si>
  <si>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</si>
  <si>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</si>
  <si>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</si>
  <si>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</si>
  <si>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</si>
  <si>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</si>
  <si>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</si>
  <si>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</si>
  <si>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</si>
  <si>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</si>
  <si>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</si>
  <si>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</si>
  <si>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</si>
  <si>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</si>
  <si>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</si>
  <si>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</si>
  <si>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</si>
  <si>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</si>
  <si>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</si>
  <si>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</si>
  <si>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</si>
  <si>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</si>
  <si>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</si>
  <si>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</si>
  <si>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</si>
  <si>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</si>
  <si>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</si>
  <si>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</si>
  <si>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</si>
  <si>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</si>
  <si>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</si>
  <si>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</si>
  <si>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</si>
  <si>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</si>
  <si>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</si>
  <si>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</si>
  <si>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</si>
  <si>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</si>
  <si>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</si>
  <si>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</si>
  <si>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</si>
  <si>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</si>
  <si>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</si>
  <si>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</si>
  <si>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</si>
  <si>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</si>
  <si>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</si>
  <si>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</si>
  <si>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</si>
  <si>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</si>
  <si>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</si>
  <si>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</si>
  <si>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</si>
  <si>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</si>
  <si>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</si>
  <si>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</si>
  <si>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</si>
  <si>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</si>
  <si>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</si>
  <si>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</si>
  <si>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</si>
  <si>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</si>
  <si>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</si>
  <si>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</si>
  <si>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</si>
  <si>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</si>
  <si>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</si>
  <si>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</si>
  <si>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</si>
  <si>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</si>
  <si>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</si>
  <si>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</si>
  <si>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</si>
  <si>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</si>
  <si>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</si>
  <si>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</si>
  <si>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</si>
  <si>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</si>
  <si>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</si>
  <si>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</si>
  <si>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</si>
  <si>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</si>
  <si>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</si>
  <si>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</si>
  <si>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</si>
  <si>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</si>
  <si>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</si>
  <si>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</si>
  <si>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</si>
  <si>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</si>
  <si>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</si>
  <si>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</si>
  <si>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</si>
  <si>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</si>
  <si>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</si>
  <si>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</si>
  <si>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</si>
  <si>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</si>
  <si>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</si>
  <si>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</si>
  <si>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</si>
  <si>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</si>
  <si>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</si>
  <si>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</si>
  <si>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</si>
  <si>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</si>
  <si>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</si>
  <si>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</si>
  <si>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</si>
  <si>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</si>
  <si>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</si>
  <si>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</si>
  <si>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</si>
  <si>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</si>
  <si>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</si>
  <si>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</si>
  <si>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</si>
  <si>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</si>
  <si>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</si>
  <si>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</si>
  <si>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</si>
  <si>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</si>
  <si>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</si>
  <si>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</si>
  <si>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</si>
  <si>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</si>
  <si>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</si>
  <si>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</si>
  <si>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</si>
  <si>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</si>
  <si>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</si>
  <si>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</si>
  <si>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</si>
  <si>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</si>
  <si>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</si>
  <si>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</si>
  <si>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</si>
  <si>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</si>
  <si>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</si>
  <si>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</si>
  <si>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</si>
  <si>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</si>
  <si>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</si>
  <si>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</si>
  <si>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</si>
  <si>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</si>
  <si>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</si>
  <si>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</si>
  <si>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</si>
  <si>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</si>
  <si>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</si>
  <si>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</si>
  <si>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</si>
  <si>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</si>
  <si>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</si>
  <si>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</si>
  <si>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</si>
  <si>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</si>
  <si>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</si>
  <si>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</si>
  <si>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</si>
  <si>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</si>
  <si>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</si>
  <si>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</si>
  <si>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</si>
  <si>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</si>
  <si>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</si>
  <si>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</si>
  <si>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</si>
  <si>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</si>
  <si>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</si>
  <si>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</si>
  <si>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</si>
  <si>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</si>
  <si>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</si>
  <si>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</si>
  <si>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</si>
  <si>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</si>
  <si>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</si>
  <si>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</si>
  <si>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</si>
  <si>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</si>
  <si>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</si>
  <si>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</si>
  <si>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</si>
  <si>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</si>
  <si>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</si>
  <si>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</si>
  <si>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</si>
  <si>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</si>
  <si>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</si>
  <si>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</si>
  <si>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</si>
  <si>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</si>
  <si>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</si>
  <si>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</si>
  <si>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</si>
  <si>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</si>
  <si>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</si>
  <si>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</si>
  <si>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</si>
  <si>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</si>
  <si>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</si>
  <si>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</si>
  <si>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</si>
  <si>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</si>
  <si>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</si>
  <si>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</si>
  <si>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</si>
  <si>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</si>
  <si>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</si>
  <si>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</si>
  <si>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</si>
  <si>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</si>
  <si>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</si>
  <si>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</si>
  <si>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</si>
  <si>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</si>
  <si>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</si>
  <si>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</si>
  <si>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</si>
  <si>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</si>
  <si>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</si>
  <si>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</si>
  <si>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</si>
  <si>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</si>
  <si>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</si>
  <si>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</si>
  <si>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</si>
  <si>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</si>
  <si>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</si>
  <si>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</si>
  <si>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</si>
  <si>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</si>
  <si>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</si>
  <si>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</si>
  <si>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</si>
  <si>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</si>
  <si>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</si>
  <si>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</si>
  <si>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</si>
  <si>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</si>
  <si>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</si>
  <si>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</si>
  <si>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</si>
  <si>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</si>
  <si>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</si>
  <si>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</si>
  <si>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</si>
  <si>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</si>
  <si>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</si>
  <si>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</si>
  <si>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</si>
  <si>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</si>
  <si>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</si>
  <si>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</si>
  <si>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</si>
  <si>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</si>
  <si>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</si>
  <si>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</si>
  <si>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</si>
  <si>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</si>
  <si>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</si>
  <si>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</si>
  <si>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</si>
  <si>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</si>
  <si>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</si>
  <si>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</si>
  <si>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</si>
  <si>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</si>
  <si>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</si>
  <si>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</si>
  <si>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</si>
  <si>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</si>
  <si>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</si>
  <si>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</si>
  <si>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</si>
  <si>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</si>
  <si>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</si>
  <si>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</si>
  <si>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</si>
  <si>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</si>
  <si>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</si>
  <si>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</si>
  <si>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</si>
  <si>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</si>
  <si>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</si>
  <si>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</si>
  <si>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</si>
  <si>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</si>
  <si>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</si>
  <si>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</si>
  <si>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</si>
  <si>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</si>
  <si>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</si>
  <si>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</si>
  <si>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</si>
  <si>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</si>
  <si>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</si>
  <si>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</si>
  <si>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</si>
  <si>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</si>
  <si>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</si>
  <si>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</si>
  <si>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</si>
  <si>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</si>
  <si>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</si>
  <si>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</si>
  <si>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</si>
  <si>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</si>
  <si>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</si>
  <si>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</si>
  <si>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</si>
  <si>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</si>
  <si>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</si>
  <si>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</si>
  <si>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</si>
  <si>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</si>
  <si>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</si>
  <si>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</si>
  <si>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</si>
  <si>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</si>
  <si>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</si>
  <si>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</si>
  <si>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</si>
  <si>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</si>
  <si>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</si>
  <si>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</si>
  <si>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</si>
  <si>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</si>
  <si>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</si>
  <si>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</si>
  <si>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</si>
  <si>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</si>
  <si>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</si>
  <si>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</si>
  <si>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</si>
  <si>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</si>
  <si>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</si>
  <si>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</si>
  <si>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</si>
  <si>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</si>
  <si>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</si>
  <si>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</si>
  <si>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</si>
  <si>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</si>
  <si>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</si>
  <si>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</si>
  <si>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</si>
  <si>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</si>
  <si>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</si>
  <si>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</si>
  <si>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</si>
  <si>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</si>
  <si>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</si>
  <si>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</si>
  <si>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</si>
  <si>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</si>
  <si>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</si>
  <si>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</si>
  <si>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</si>
  <si>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</si>
  <si>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</si>
  <si>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</si>
  <si>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</si>
  <si>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</si>
  <si>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</si>
  <si>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</si>
  <si>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</si>
  <si>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</si>
  <si>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</si>
  <si>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</si>
  <si>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</si>
  <si>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</si>
  <si>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</si>
  <si>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</si>
  <si>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</si>
  <si>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</si>
  <si>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</si>
  <si>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</si>
  <si>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</si>
  <si>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</si>
  <si>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</si>
  <si>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</si>
  <si>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</si>
  <si>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</si>
  <si>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</si>
  <si>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</si>
  <si>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</si>
  <si>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</si>
  <si>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</si>
  <si>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</si>
  <si>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</si>
  <si>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</si>
  <si>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</si>
  <si>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</si>
  <si>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</si>
  <si>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</si>
  <si>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</si>
  <si>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</si>
  <si>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</si>
  <si>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</si>
  <si>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</si>
  <si>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</si>
  <si>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</si>
  <si>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</si>
  <si>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</si>
  <si>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</si>
  <si>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</si>
  <si>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</si>
  <si>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</si>
  <si>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</si>
  <si>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</si>
  <si>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</si>
  <si>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</si>
  <si>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</si>
  <si>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</si>
  <si>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</si>
  <si>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</si>
  <si>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</si>
  <si>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</si>
  <si>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</si>
  <si>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</si>
  <si>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</si>
  <si>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</si>
  <si>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</si>
  <si>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</si>
  <si>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</si>
  <si>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</si>
  <si>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</si>
  <si>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</si>
  <si>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</si>
  <si>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</si>
  <si>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</si>
  <si>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</si>
  <si>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</si>
  <si>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</si>
  <si>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</si>
  <si>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</si>
  <si>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</si>
  <si>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</si>
  <si>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</si>
  <si>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</si>
  <si>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</si>
  <si>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</si>
  <si>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</si>
  <si>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</si>
  <si>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</si>
  <si>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</si>
  <si>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</si>
  <si>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</si>
  <si>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</si>
  <si>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</si>
  <si>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</si>
  <si>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</si>
  <si>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</si>
  <si>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</si>
  <si>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</si>
  <si>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</si>
  <si>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</si>
  <si>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</si>
  <si>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</si>
  <si>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</si>
  <si>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</si>
  <si>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</si>
  <si>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</si>
  <si>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</si>
  <si>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</si>
  <si>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</si>
  <si>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</si>
  <si>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</si>
  <si>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</si>
  <si>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</si>
  <si>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</si>
  <si>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</si>
  <si>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</si>
  <si>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</si>
  <si>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</si>
  <si>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</si>
  <si>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</si>
  <si>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</si>
  <si>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</si>
  <si>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</si>
  <si>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</si>
  <si>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</si>
  <si>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</si>
  <si>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</si>
  <si>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</si>
  <si>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</si>
  <si>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</si>
  <si>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</si>
  <si>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</si>
  <si>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</si>
  <si>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</si>
  <si>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</si>
  <si>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</si>
  <si>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</si>
  <si>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</si>
  <si>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</si>
  <si>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</si>
  <si>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</si>
  <si>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</si>
  <si>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</si>
  <si>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</si>
  <si>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</si>
  <si>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</si>
  <si>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</si>
  <si>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</si>
  <si>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</si>
  <si>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</si>
  <si>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</si>
  <si>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</si>
  <si>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</si>
  <si>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</si>
  <si>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</si>
  <si>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</si>
  <si>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</si>
  <si>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</si>
  <si>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</si>
  <si>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</si>
  <si>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</si>
  <si>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</si>
  <si>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</si>
  <si>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</si>
  <si>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</si>
  <si>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</si>
  <si>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</si>
  <si>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</si>
  <si>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</si>
  <si>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</si>
  <si>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</si>
  <si>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</si>
  <si>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</si>
  <si>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</si>
  <si>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</si>
  <si>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</si>
  <si>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</si>
  <si>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</si>
  <si>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</si>
  <si>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</si>
  <si>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</si>
  <si>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</si>
  <si>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</si>
  <si>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</si>
  <si>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</si>
  <si>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</si>
  <si>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</si>
  <si>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</si>
  <si>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</si>
  <si>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</si>
  <si>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</si>
  <si>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</si>
  <si>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</si>
  <si>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</si>
  <si>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</si>
  <si>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</si>
  <si>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</si>
  <si>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</si>
  <si>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</si>
  <si>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</si>
  <si>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</si>
  <si>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</si>
  <si>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</si>
  <si>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</si>
  <si>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</si>
  <si>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</si>
  <si>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</si>
  <si>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</si>
  <si>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</si>
  <si>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</si>
  <si>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</si>
  <si>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</si>
  <si>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</si>
  <si>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</si>
  <si>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</si>
  <si>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</si>
  <si>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</si>
  <si>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</si>
  <si>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</si>
  <si>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</si>
  <si>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</si>
  <si>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</si>
  <si>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</si>
  <si>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</si>
  <si>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</si>
  <si>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</si>
  <si>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</si>
  <si>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</si>
  <si>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</si>
  <si>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</si>
  <si>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</si>
  <si>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</si>
  <si>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</si>
  <si>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</si>
  <si>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</si>
  <si>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</si>
  <si>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</si>
  <si>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</si>
  <si>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</si>
  <si>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</si>
  <si>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</si>
  <si>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</si>
  <si>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</si>
  <si>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</si>
  <si>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</si>
  <si>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</si>
  <si>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</si>
  <si>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</si>
  <si>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</si>
  <si>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</si>
  <si>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</si>
  <si>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</si>
  <si>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</si>
  <si>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</si>
  <si>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</si>
  <si>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</si>
  <si>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</si>
  <si>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</si>
  <si>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</si>
  <si>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</si>
  <si>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</si>
  <si>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</si>
  <si>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</si>
  <si>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</si>
  <si>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</si>
  <si>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</si>
  <si>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</si>
  <si>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</si>
  <si>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</si>
  <si>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</si>
  <si>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</si>
  <si>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</si>
  <si>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</si>
  <si>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</si>
  <si>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</si>
  <si>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</si>
  <si>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</si>
  <si>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</si>
  <si>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</si>
  <si>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</si>
  <si>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</si>
  <si>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</si>
  <si>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</si>
  <si>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</si>
  <si>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</si>
  <si>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</si>
  <si>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</si>
  <si>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</si>
  <si>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</si>
  <si>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</si>
  <si>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</si>
  <si>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</si>
  <si>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</si>
  <si>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</si>
  <si>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</si>
  <si>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</si>
  <si>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</si>
  <si>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</si>
  <si>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</si>
  <si>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</si>
  <si>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</si>
  <si>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</si>
  <si>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</si>
  <si>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</si>
  <si>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</si>
  <si>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</si>
  <si>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</si>
  <si>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</si>
  <si>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</si>
  <si>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</si>
  <si>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</si>
  <si>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</si>
  <si>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</si>
  <si>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</si>
  <si>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</si>
  <si>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</si>
  <si>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</si>
  <si>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</si>
  <si>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</si>
  <si>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</si>
  <si>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</si>
  <si>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</si>
  <si>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</si>
  <si>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</si>
  <si>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</si>
  <si>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</si>
  <si>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</si>
  <si>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</si>
  <si>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</si>
  <si>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</si>
  <si>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</si>
  <si>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</si>
  <si>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</si>
  <si>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</si>
  <si>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</si>
  <si>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</si>
  <si>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</si>
  <si>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</si>
  <si>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</si>
  <si>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</si>
  <si>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</si>
  <si>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</si>
  <si>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</si>
  <si>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</si>
  <si>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</si>
  <si>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</si>
  <si>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</si>
  <si>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</si>
  <si>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</si>
  <si>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</si>
  <si>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</si>
  <si>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</si>
  <si>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</si>
  <si>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</si>
  <si>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</si>
  <si>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</si>
  <si>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</si>
  <si>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</si>
  <si>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</si>
  <si>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</si>
  <si>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</si>
  <si>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</si>
  <si>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</si>
  <si>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</si>
  <si>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</si>
  <si>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</si>
  <si>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</si>
  <si>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</si>
  <si>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</si>
  <si>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</si>
  <si>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</si>
  <si>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</si>
  <si>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</si>
  <si>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</si>
  <si>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</si>
  <si>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</si>
  <si>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</si>
  <si>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</si>
  <si>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</si>
  <si>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</si>
  <si>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</si>
  <si>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</si>
  <si>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</si>
  <si>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</si>
  <si>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</si>
  <si>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</si>
  <si>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</si>
  <si>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</si>
  <si>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</si>
  <si>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</si>
  <si>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</si>
  <si>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</si>
  <si>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</si>
  <si>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</si>
  <si>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</si>
  <si>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</si>
  <si>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</si>
  <si>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</si>
  <si>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</si>
  <si>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</si>
  <si>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</si>
  <si>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</si>
  <si>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</si>
  <si>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</si>
  <si>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</si>
  <si>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</si>
  <si>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</si>
  <si>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</si>
  <si>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</si>
  <si>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</si>
  <si>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</si>
  <si>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</si>
  <si>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</si>
  <si>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</si>
  <si>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</si>
  <si>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</si>
  <si>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</si>
  <si>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</si>
  <si>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</si>
  <si>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</si>
  <si>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</si>
  <si>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</si>
  <si>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</si>
  <si>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</si>
  <si>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</si>
  <si>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</si>
  <si>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</si>
  <si>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</si>
  <si>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</si>
  <si>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</si>
  <si>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</si>
  <si>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</si>
  <si>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</si>
  <si>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</si>
  <si>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</si>
  <si>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</si>
  <si>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</si>
  <si>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</si>
  <si>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</si>
  <si>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</si>
  <si>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</si>
  <si>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</si>
  <si>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</si>
  <si>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</si>
  <si>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</si>
  <si>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</si>
  <si>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</si>
  <si>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</si>
  <si>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</si>
  <si>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</si>
  <si>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</si>
  <si>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</si>
  <si>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</si>
  <si>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</si>
  <si>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</si>
  <si>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</si>
  <si>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</si>
  <si>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</si>
  <si>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</si>
  <si>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</si>
  <si>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</si>
  <si>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</si>
  <si>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</si>
  <si>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</si>
  <si>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</si>
  <si>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</si>
  <si>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</si>
  <si>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</si>
  <si>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</si>
  <si>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</si>
  <si>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</si>
  <si>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</si>
  <si>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</si>
  <si>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</si>
  <si>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</si>
  <si>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</si>
  <si>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</si>
  <si>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</si>
  <si>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</si>
  <si>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</si>
  <si>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</si>
  <si>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</si>
  <si>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</si>
  <si>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</si>
  <si>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</si>
  <si>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</si>
  <si>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</si>
  <si>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</si>
  <si>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</si>
  <si>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</si>
  <si>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</si>
  <si>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</si>
  <si>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</si>
  <si>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</si>
  <si>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</si>
  <si>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</si>
  <si>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</si>
  <si>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</si>
  <si>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</si>
  <si>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</si>
  <si>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</si>
  <si>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</si>
  <si>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</si>
  <si>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</si>
  <si>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</si>
  <si>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</si>
  <si>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</si>
  <si>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</si>
  <si>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</si>
  <si>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</si>
  <si>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</si>
  <si>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</si>
  <si>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</si>
  <si>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</si>
  <si>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</si>
  <si>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</si>
  <si>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</si>
  <si>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</si>
  <si>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</si>
  <si>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</si>
  <si>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</si>
  <si>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</si>
  <si>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</si>
  <si>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</si>
  <si>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</si>
  <si>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</si>
  <si>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</si>
  <si>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</si>
  <si>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</si>
  <si>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</si>
  <si>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</si>
  <si>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</si>
  <si>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</si>
  <si>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</si>
  <si>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</si>
  <si>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</si>
  <si>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</si>
  <si>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</si>
  <si>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</si>
  <si>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</si>
  <si>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</si>
  <si>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</si>
  <si>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</si>
  <si>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</si>
  <si>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</si>
  <si>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</si>
  <si>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</si>
  <si>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</si>
  <si>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</si>
  <si>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</si>
  <si>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</si>
  <si>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</si>
  <si>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</si>
  <si>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</si>
  <si>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</si>
  <si>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</si>
  <si>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</si>
  <si>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</si>
  <si>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</si>
  <si>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</si>
  <si>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</si>
  <si>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</si>
  <si>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</si>
  <si>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</si>
  <si>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</si>
  <si>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</si>
  <si>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</si>
  <si>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</si>
  <si>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</si>
  <si>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</si>
  <si>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</si>
  <si>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</si>
  <si>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</si>
  <si>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</si>
  <si>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</si>
  <si>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</si>
  <si>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</si>
  <si>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</si>
  <si>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</si>
  <si>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</si>
  <si>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</si>
  <si>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</si>
  <si>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</si>
  <si>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</si>
  <si>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</si>
  <si>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</si>
  <si>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</si>
  <si>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</si>
  <si>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</si>
  <si>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</si>
  <si>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</si>
  <si>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</si>
  <si>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</si>
  <si>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</si>
  <si>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</si>
  <si>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</si>
  <si>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</si>
  <si>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</si>
  <si>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</si>
  <si>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</si>
  <si>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</si>
  <si>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</si>
  <si>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</si>
  <si>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</si>
  <si>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</si>
  <si>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</si>
  <si>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</si>
  <si>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</si>
  <si>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</si>
  <si>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</si>
  <si>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</si>
  <si>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</si>
  <si>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</si>
  <si>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</si>
  <si>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</si>
  <si>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</si>
  <si>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</si>
  <si>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</si>
  <si>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</si>
  <si>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</si>
  <si>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</si>
  <si>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</si>
  <si>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</si>
  <si>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</si>
  <si>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</si>
  <si>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</si>
  <si>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</si>
  <si>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</si>
  <si>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</si>
  <si>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</si>
  <si>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</si>
  <si>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</si>
  <si>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</si>
  <si>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</si>
  <si>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</si>
  <si>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</si>
  <si>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</si>
  <si>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</si>
  <si>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</si>
  <si>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</si>
  <si>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</si>
  <si>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</si>
  <si>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</si>
  <si>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</si>
  <si>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</si>
  <si>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</si>
  <si>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</si>
  <si>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</si>
  <si>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</si>
  <si>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</si>
  <si>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</si>
  <si>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</si>
  <si>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</si>
  <si>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</si>
  <si>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</si>
  <si>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</si>
  <si>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</si>
  <si>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</si>
  <si>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</si>
  <si>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</si>
  <si>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</si>
  <si>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</si>
  <si>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</si>
  <si>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</si>
  <si>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</si>
  <si>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</si>
  <si>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</si>
  <si>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</si>
  <si>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</si>
  <si>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</si>
  <si>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</si>
  <si>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</si>
  <si>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</si>
  <si>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</si>
  <si>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</si>
  <si>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</si>
  <si>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</si>
  <si>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</si>
  <si>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</si>
  <si>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</si>
  <si>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</si>
  <si>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</si>
  <si>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</si>
  <si>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</si>
  <si>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</si>
  <si>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</si>
  <si>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</si>
  <si>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</si>
  <si>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</si>
  <si>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</si>
  <si>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</si>
  <si>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</si>
  <si>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</si>
  <si>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</si>
  <si>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</si>
  <si>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</si>
  <si>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</si>
  <si>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</si>
  <si>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</si>
  <si>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</si>
  <si>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</si>
  <si>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</si>
  <si>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</si>
  <si>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</si>
  <si>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</si>
  <si>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</si>
  <si>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</si>
  <si>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</si>
  <si>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</si>
  <si>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</si>
  <si>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</si>
  <si>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</si>
  <si>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</si>
  <si>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</si>
  <si>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</si>
  <si>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</si>
  <si>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</si>
  <si>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</si>
  <si>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</si>
  <si>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</si>
  <si>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</si>
  <si>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</si>
  <si>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</si>
  <si>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</si>
  <si>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</si>
  <si>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</si>
  <si>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</si>
  <si>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</si>
  <si>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</si>
  <si>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</si>
  <si>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</si>
  <si>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</si>
  <si>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</si>
  <si>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</si>
  <si>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</si>
  <si>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</si>
  <si>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</si>
  <si>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</si>
  <si>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</si>
  <si>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</si>
  <si>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</si>
  <si>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</si>
  <si>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</si>
  <si>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</si>
  <si>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</si>
  <si>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</si>
  <si>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</si>
  <si>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</si>
  <si>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</si>
  <si>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</si>
  <si>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</si>
  <si>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</si>
  <si>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</si>
  <si>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</si>
  <si>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</si>
  <si>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</si>
  <si>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</si>
  <si>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</si>
  <si>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</si>
  <si>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</si>
  <si>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</si>
  <si>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</si>
  <si>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</si>
  <si>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</si>
  <si>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</si>
  <si>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</si>
  <si>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</si>
  <si>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</si>
  <si>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</si>
  <si>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</si>
  <si>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</si>
  <si>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</si>
  <si>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</si>
  <si>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</si>
  <si>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</si>
  <si>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</si>
  <si>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</si>
  <si>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</si>
  <si>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</si>
  <si>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</si>
  <si>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</si>
  <si>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</si>
  <si>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</si>
  <si>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</si>
  <si>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</si>
  <si>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</si>
  <si>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</si>
  <si>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</si>
  <si>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</si>
  <si>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</si>
  <si>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</si>
  <si>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</si>
  <si>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</si>
  <si>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</si>
  <si>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</si>
  <si>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</si>
  <si>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</si>
  <si>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</si>
  <si>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</si>
  <si>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</si>
  <si>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</si>
  <si>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</si>
  <si>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</si>
  <si>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</si>
  <si>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</si>
  <si>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</si>
  <si>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</si>
  <si>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</si>
  <si>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</si>
  <si>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</si>
  <si>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</si>
  <si>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</si>
  <si>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</si>
  <si>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</si>
  <si>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</si>
  <si>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</si>
  <si>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</si>
  <si>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</si>
  <si>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</si>
  <si>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</si>
  <si>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</si>
  <si>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</si>
  <si>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</si>
  <si>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</si>
  <si>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</si>
  <si>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</si>
  <si>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</si>
  <si>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</si>
  <si>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</si>
  <si>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</si>
  <si>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</si>
  <si>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</si>
  <si>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</si>
  <si>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</si>
  <si>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</si>
  <si>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</si>
  <si>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</si>
  <si>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</si>
  <si>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</si>
  <si>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</si>
  <si>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</si>
  <si>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</si>
  <si>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</si>
  <si>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</si>
  <si>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</si>
  <si>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</si>
  <si>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</si>
  <si>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</si>
  <si>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</si>
  <si>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</si>
  <si>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</si>
  <si>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</si>
  <si>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</si>
  <si>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</si>
  <si>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</si>
  <si>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</si>
  <si>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</si>
  <si>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</si>
  <si>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</si>
  <si>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</si>
  <si>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</si>
  <si>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</si>
  <si>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</si>
  <si>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</si>
  <si>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</si>
  <si>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</si>
  <si>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</si>
  <si>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</si>
  <si>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</si>
  <si>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</si>
  <si>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</si>
  <si>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</si>
  <si>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</si>
  <si>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</si>
  <si>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</si>
  <si>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</si>
  <si>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</si>
  <si>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</si>
  <si>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</si>
  <si>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</si>
  <si>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</si>
  <si>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</si>
  <si>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</si>
  <si>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</si>
  <si>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</si>
  <si>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</si>
  <si>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</si>
  <si>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</si>
  <si>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</si>
  <si>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</si>
  <si>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</si>
  <si>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</si>
  <si>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</si>
  <si>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</si>
  <si>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</si>
  <si>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</si>
  <si>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</si>
  <si>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</si>
  <si>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</si>
  <si>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</si>
  <si>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</si>
  <si>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</si>
  <si>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</si>
  <si>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</si>
  <si>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</si>
  <si>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</si>
  <si>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</si>
  <si>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</si>
  <si>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</si>
  <si>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</si>
  <si>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</si>
  <si>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</si>
  <si>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</si>
  <si>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</si>
  <si>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</si>
  <si>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</si>
  <si>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</si>
  <si>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</si>
  <si>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</si>
  <si>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</si>
  <si>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</si>
  <si>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</si>
  <si>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</si>
  <si>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</si>
  <si>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</si>
  <si>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</si>
  <si>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</si>
  <si>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</si>
  <si>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</si>
  <si>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</si>
  <si>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</si>
  <si>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</si>
  <si>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</si>
  <si>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</si>
  <si>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</si>
  <si>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</si>
  <si>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</si>
  <si>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</si>
  <si>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</si>
  <si>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</si>
  <si>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</si>
  <si>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</si>
  <si>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</si>
  <si>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</si>
  <si>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</si>
  <si>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</si>
  <si>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</si>
  <si>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</si>
  <si>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</si>
  <si>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</si>
  <si>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</si>
  <si>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</si>
  <si>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</si>
  <si>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</si>
  <si>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</si>
  <si>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</si>
  <si>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</si>
  <si>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</si>
  <si>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</si>
  <si>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</si>
  <si>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</si>
  <si>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</si>
  <si>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</si>
  <si>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</si>
  <si>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</si>
  <si>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</si>
  <si>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</si>
  <si>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</si>
  <si>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</si>
  <si>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</si>
  <si>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</si>
  <si>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</si>
  <si>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</si>
  <si>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</si>
  <si>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</si>
  <si>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</si>
  <si>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</si>
  <si>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</si>
  <si>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</si>
  <si>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</si>
  <si>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</si>
  <si>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</si>
  <si>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</si>
  <si>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</si>
  <si>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</si>
  <si>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</si>
  <si>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</si>
  <si>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</si>
  <si>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</si>
  <si>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</si>
  <si>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</si>
  <si>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</si>
  <si>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</si>
  <si>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</si>
  <si>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</si>
  <si>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</si>
  <si>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</si>
  <si>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</si>
  <si>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</si>
  <si>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</si>
  <si>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</si>
  <si>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</si>
  <si>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</si>
  <si>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</si>
  <si>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</si>
  <si>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</si>
  <si>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</si>
  <si>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</si>
  <si>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</si>
  <si>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</si>
  <si>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</si>
  <si>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</si>
  <si>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</si>
  <si>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</si>
  <si>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</si>
  <si>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</si>
  <si>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</si>
  <si>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</si>
  <si>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</si>
  <si>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</si>
  <si>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</si>
  <si>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</si>
  <si>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</si>
  <si>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</si>
  <si>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</si>
  <si>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</si>
  <si>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</si>
  <si>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</si>
  <si>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</si>
  <si>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</si>
  <si>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</si>
  <si>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</si>
  <si>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</si>
  <si>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</si>
  <si>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</si>
  <si>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</si>
  <si>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</si>
  <si>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</si>
  <si>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</si>
  <si>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</si>
  <si>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</si>
  <si>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</si>
  <si>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</si>
  <si>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</si>
  <si>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</si>
  <si>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</si>
  <si>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</si>
  <si>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</si>
  <si>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</si>
  <si>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</si>
  <si>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</si>
  <si>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</si>
  <si>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</si>
  <si>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</si>
  <si>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</si>
  <si>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</si>
  <si>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</si>
  <si>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</si>
  <si>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</si>
  <si>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</si>
  <si>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</si>
  <si>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</si>
  <si>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</si>
  <si>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</si>
  <si>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</si>
  <si>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</si>
  <si>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</si>
  <si>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</si>
  <si>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</si>
  <si>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</si>
  <si>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</si>
  <si>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</si>
  <si>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</si>
  <si>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</si>
  <si>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</si>
  <si>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</si>
  <si>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</si>
  <si>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</si>
  <si>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</si>
  <si>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</si>
  <si>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</si>
  <si>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</si>
  <si>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</si>
  <si>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</si>
  <si>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</si>
  <si>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</si>
  <si>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</si>
  <si>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</si>
  <si>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</si>
  <si>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</si>
  <si>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</si>
  <si>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</si>
  <si>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</si>
  <si>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</si>
  <si>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</si>
  <si>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</si>
  <si>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</si>
  <si>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</si>
  <si>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</si>
  <si>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</si>
  <si>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</si>
  <si>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</si>
  <si>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</si>
  <si>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</si>
  <si>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</si>
  <si>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</si>
  <si>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</si>
  <si>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</si>
  <si>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</si>
  <si>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</si>
  <si>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</si>
  <si>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</si>
  <si>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</si>
  <si>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</si>
  <si>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</si>
  <si>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</si>
  <si>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</si>
  <si>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</si>
  <si>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</si>
  <si>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</si>
  <si>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</si>
  <si>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</si>
  <si>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</si>
  <si>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</si>
  <si>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</si>
  <si>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</si>
  <si>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</si>
  <si>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</si>
  <si>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</si>
  <si>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</si>
  <si>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</si>
  <si>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</si>
  <si>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</si>
  <si>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</si>
  <si>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</si>
  <si>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</si>
  <si>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</si>
  <si>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</si>
  <si>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</si>
  <si>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</si>
  <si>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</si>
  <si>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</si>
  <si>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</si>
  <si>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</si>
  <si>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</si>
  <si>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</si>
  <si>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</si>
  <si>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</si>
  <si>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</si>
  <si>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</si>
  <si>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</si>
  <si>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</si>
  <si>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</si>
  <si>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</si>
  <si>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</si>
  <si>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</si>
  <si>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</si>
  <si>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</si>
  <si>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</si>
  <si>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</si>
  <si>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</si>
  <si>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</si>
  <si>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</si>
  <si>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</si>
  <si>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</si>
  <si>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</si>
  <si>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</si>
  <si>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</si>
  <si>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</si>
  <si>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</si>
  <si>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</si>
  <si>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</si>
  <si>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</si>
  <si>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</si>
  <si>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</si>
  <si>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</si>
  <si>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</si>
  <si>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</si>
  <si>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</si>
  <si>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</si>
  <si>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</si>
  <si>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</si>
  <si>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</si>
  <si>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</si>
  <si>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</si>
  <si>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</si>
  <si>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</si>
  <si>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</si>
  <si>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</si>
  <si>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</si>
  <si>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</si>
  <si>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</si>
  <si>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</si>
  <si>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</si>
  <si>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</si>
  <si>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</si>
  <si>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</si>
  <si>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</si>
  <si>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</si>
  <si>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</si>
  <si>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</si>
  <si>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</si>
  <si>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</si>
  <si>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</si>
  <si>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</si>
  <si>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</si>
  <si>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</si>
  <si>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</si>
  <si>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</si>
  <si>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</si>
  <si>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</si>
  <si>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</si>
  <si>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</si>
  <si>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</si>
  <si>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</si>
  <si>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</si>
  <si>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</si>
  <si>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</si>
  <si>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</si>
  <si>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</si>
  <si>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</si>
  <si>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</si>
  <si>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</si>
  <si>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</si>
  <si>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</si>
  <si>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</si>
  <si>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</si>
  <si>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</si>
  <si>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</si>
  <si>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</si>
  <si>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</si>
  <si>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</si>
  <si>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</si>
  <si>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</si>
  <si>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</si>
  <si>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</si>
  <si>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</si>
  <si>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</si>
  <si>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</si>
  <si>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</si>
  <si>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</si>
  <si>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</si>
  <si>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</si>
  <si>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</si>
  <si>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</si>
  <si>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</si>
  <si>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</si>
  <si>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</si>
  <si>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</si>
  <si>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</si>
  <si>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</si>
  <si>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</si>
  <si>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</si>
  <si>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</si>
  <si>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</si>
  <si>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</si>
  <si>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</si>
  <si>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</si>
  <si>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</si>
  <si>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</si>
  <si>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</si>
  <si>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</si>
  <si>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</si>
  <si>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</si>
  <si>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</si>
  <si>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</si>
  <si>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</si>
  <si>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</si>
  <si>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</si>
  <si>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</si>
  <si>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</si>
  <si>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</si>
  <si>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</si>
  <si>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</si>
  <si>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</si>
  <si>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</si>
  <si>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</si>
  <si>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</si>
  <si>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</si>
  <si>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</si>
  <si>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</si>
  <si>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</si>
  <si>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</si>
  <si>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</si>
  <si>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</si>
  <si>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</si>
  <si>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</si>
  <si>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</si>
  <si>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</si>
  <si>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</si>
  <si>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</si>
  <si>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</si>
  <si>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</si>
  <si>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</si>
  <si>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</si>
  <si>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</si>
  <si>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</si>
  <si>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</si>
  <si>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</si>
  <si>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</si>
  <si>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</si>
  <si>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</si>
  <si>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</si>
  <si>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</si>
  <si>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</si>
  <si>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</si>
  <si>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</si>
  <si>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</si>
  <si>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</si>
  <si>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</si>
  <si>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</si>
  <si>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</si>
  <si>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</si>
  <si>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</si>
  <si>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</si>
  <si>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</si>
  <si>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</si>
  <si>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</si>
  <si>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</si>
  <si>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</si>
  <si>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</si>
  <si>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</si>
  <si>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</si>
  <si>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</si>
  <si>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</si>
  <si>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</si>
  <si>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</si>
  <si>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</si>
  <si>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</si>
  <si>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</si>
  <si>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</si>
  <si>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</si>
  <si>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</si>
  <si>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</si>
  <si>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</si>
  <si>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</si>
  <si>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</si>
  <si>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</si>
  <si>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</si>
  <si>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</si>
  <si>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</si>
  <si>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</si>
  <si>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</si>
  <si>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</si>
  <si>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</si>
  <si>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</si>
  <si>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</si>
  <si>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</si>
  <si>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</si>
  <si>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</si>
  <si>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</si>
  <si>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</si>
  <si>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</si>
  <si>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</si>
  <si>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</si>
  <si>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</si>
  <si>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</si>
  <si>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</si>
  <si>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</si>
  <si>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</si>
  <si>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</si>
  <si>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</si>
  <si>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</si>
  <si>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</si>
  <si>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</si>
  <si>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</si>
  <si>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</si>
  <si>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</si>
  <si>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</si>
  <si>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</si>
  <si>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</si>
  <si>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</si>
  <si>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</si>
  <si>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</si>
  <si>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</si>
  <si>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</si>
  <si>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</si>
  <si>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</si>
  <si>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</si>
  <si>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</si>
  <si>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</si>
  <si>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</si>
  <si>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</si>
  <si>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</si>
  <si>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</si>
  <si>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</si>
  <si>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</si>
  <si>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</si>
  <si>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</si>
  <si>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</si>
  <si>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</si>
  <si>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</si>
  <si>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</si>
  <si>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</si>
  <si>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</si>
  <si>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</si>
  <si>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</si>
  <si>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</si>
  <si>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</si>
  <si>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</si>
  <si>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</si>
  <si>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</si>
  <si>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</si>
  <si>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</si>
  <si>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</si>
  <si>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</si>
  <si>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</si>
  <si>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</si>
  <si>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</si>
  <si>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</si>
  <si>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</si>
  <si>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</si>
  <si>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</si>
  <si>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</si>
  <si>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</si>
  <si>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</si>
  <si>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</si>
  <si>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</si>
  <si>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</si>
  <si>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</si>
  <si>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</si>
  <si>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</si>
  <si>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</si>
  <si>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</si>
  <si>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</si>
  <si>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</si>
  <si>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</si>
  <si>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</si>
  <si>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</si>
  <si>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</si>
  <si>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</si>
  <si>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</si>
  <si>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</si>
  <si>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</si>
  <si>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</si>
  <si>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</si>
  <si>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</si>
  <si>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</si>
  <si>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</si>
  <si>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</si>
  <si>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</si>
  <si>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</si>
  <si>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</si>
  <si>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</si>
  <si>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</si>
  <si>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</si>
  <si>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</si>
  <si>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</si>
  <si>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</si>
  <si>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</si>
  <si>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</si>
  <si>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</si>
  <si>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</si>
  <si>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</si>
  <si>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</si>
  <si>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</si>
  <si>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</si>
  <si>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</si>
  <si>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</si>
  <si>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</si>
  <si>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</si>
  <si>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</si>
  <si>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</si>
  <si>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</si>
  <si>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</si>
  <si>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</si>
  <si>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</si>
  <si>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</si>
  <si>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</si>
  <si>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</si>
  <si>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</si>
  <si>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</si>
  <si>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</si>
  <si>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</si>
  <si>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</si>
  <si>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</si>
  <si>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</si>
  <si>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</si>
  <si>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</si>
  <si>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</si>
  <si>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</si>
  <si>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</si>
  <si>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</si>
  <si>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</si>
  <si>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</si>
  <si>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</si>
  <si>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</si>
  <si>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</si>
  <si>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</si>
  <si>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</si>
  <si>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</si>
  <si>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</si>
  <si>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</si>
  <si>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</si>
  <si>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</si>
  <si>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</si>
  <si>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</si>
  <si>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</si>
  <si>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</si>
  <si>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</si>
  <si>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</si>
  <si>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</si>
  <si>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</si>
  <si>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</si>
  <si>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</si>
  <si>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</si>
  <si>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</si>
  <si>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</si>
  <si>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</si>
  <si>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</si>
  <si>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</si>
  <si>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</si>
  <si>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</si>
  <si>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</si>
  <si>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</si>
  <si>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</si>
  <si>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</si>
  <si>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</si>
  <si>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</si>
  <si>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</si>
  <si>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</si>
  <si>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</si>
  <si>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</si>
  <si>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</si>
  <si>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</si>
  <si>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</si>
  <si>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</si>
  <si>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</si>
  <si>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</si>
  <si>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</si>
  <si>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</si>
  <si>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</si>
  <si>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</si>
  <si>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</si>
  <si>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</si>
  <si>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</si>
  <si>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</si>
  <si>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</si>
  <si>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</si>
  <si>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</si>
  <si>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</si>
  <si>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</si>
  <si>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</si>
  <si>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</si>
  <si>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</si>
  <si>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</si>
  <si>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</si>
  <si>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</si>
  <si>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</si>
  <si>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</si>
  <si>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</si>
  <si>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</si>
  <si>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</si>
  <si>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</si>
  <si>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</si>
  <si>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</si>
  <si>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</si>
  <si>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</si>
  <si>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</si>
  <si>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</si>
  <si>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</si>
  <si>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</si>
  <si>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</si>
  <si>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</si>
  <si>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</si>
  <si>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</si>
  <si>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</si>
  <si>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</si>
  <si>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</si>
  <si>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</si>
  <si>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</si>
  <si>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</si>
  <si>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</si>
  <si>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</si>
  <si>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</si>
  <si>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</si>
  <si>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</si>
  <si>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</si>
  <si>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</si>
  <si>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</si>
  <si>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</si>
  <si>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</si>
  <si>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</si>
  <si>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</si>
  <si>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</si>
  <si>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</si>
  <si>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</si>
  <si>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</si>
  <si>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</si>
  <si>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</si>
  <si>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</si>
  <si>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</si>
  <si>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</si>
  <si>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</si>
  <si>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</si>
  <si>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</si>
  <si>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</si>
  <si>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</si>
  <si>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</si>
  <si>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</si>
  <si>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</si>
  <si>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</si>
  <si>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</si>
  <si>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</si>
  <si>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</si>
  <si>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</si>
  <si>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</si>
  <si>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</si>
  <si>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</si>
  <si>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</si>
  <si>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</si>
  <si>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</si>
  <si>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</si>
  <si>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</si>
  <si>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</si>
  <si>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</si>
  <si>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</si>
  <si>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</si>
  <si>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</si>
  <si>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</si>
  <si>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</si>
  <si>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</si>
  <si>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</si>
  <si>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</si>
  <si>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</si>
  <si>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</si>
  <si>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</si>
  <si>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</si>
  <si>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</si>
  <si>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</si>
  <si>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</si>
  <si>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</si>
  <si>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</si>
  <si>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</si>
  <si>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</si>
  <si>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</si>
  <si>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</si>
  <si>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</si>
  <si>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</si>
  <si>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</si>
  <si>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</si>
  <si>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</si>
  <si>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</si>
  <si>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</si>
  <si>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</si>
  <si>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</si>
  <si>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</si>
  <si>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</si>
  <si>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</si>
  <si>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</si>
  <si>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</si>
  <si>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</si>
  <si>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</si>
  <si>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</si>
  <si>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</si>
  <si>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</si>
  <si>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</si>
  <si>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</si>
  <si>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</si>
  <si>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</si>
  <si>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</si>
  <si>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</si>
  <si>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</si>
  <si>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</si>
  <si>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</si>
  <si>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</si>
  <si>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</si>
  <si>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</si>
  <si>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</si>
  <si>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</si>
  <si>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</si>
  <si>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</si>
  <si>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</si>
  <si>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</si>
  <si>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</si>
  <si>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</si>
  <si>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</si>
  <si>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</si>
  <si>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</si>
  <si>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</si>
  <si>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</si>
  <si>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</si>
  <si>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</si>
  <si>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</si>
  <si>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</si>
  <si>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</si>
  <si>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</si>
  <si>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</si>
  <si>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</si>
  <si>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</si>
  <si>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</si>
  <si>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</si>
  <si>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</si>
  <si>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</si>
  <si>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</si>
  <si>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</si>
  <si>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</si>
  <si>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</si>
  <si>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</si>
  <si>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</si>
  <si>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</si>
  <si>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</si>
  <si>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</si>
  <si>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</si>
  <si>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</si>
  <si>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</si>
  <si>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</si>
  <si>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</si>
  <si>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</si>
  <si>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</si>
  <si>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</si>
  <si>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</si>
  <si>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</si>
  <si>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</si>
  <si>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</si>
  <si>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</si>
  <si>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</si>
  <si>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</si>
  <si>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</si>
  <si>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</si>
  <si>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</si>
  <si>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</si>
  <si>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</si>
  <si>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</si>
  <si>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</si>
  <si>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</si>
  <si>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</si>
  <si>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</si>
  <si>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</si>
  <si>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</si>
  <si>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</si>
  <si>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</si>
  <si>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</si>
  <si>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</si>
  <si>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</si>
  <si>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</si>
  <si>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</si>
  <si>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</si>
  <si>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</si>
  <si>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</si>
  <si>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</si>
  <si>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</si>
  <si>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</si>
  <si>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</si>
  <si>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</si>
  <si>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</si>
  <si>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</si>
  <si>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</si>
  <si>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</si>
  <si>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</si>
  <si>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</si>
  <si>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</si>
  <si>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</si>
  <si>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</si>
  <si>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</si>
  <si>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</si>
  <si>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</si>
  <si>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</si>
  <si>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</si>
  <si>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</si>
  <si>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</si>
  <si>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</si>
  <si>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</si>
  <si>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</si>
  <si>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</si>
  <si>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</si>
  <si>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</si>
  <si>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</si>
  <si>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</si>
  <si>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</si>
  <si>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</si>
  <si>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</si>
  <si>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</si>
  <si>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</si>
  <si>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</si>
  <si>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</si>
  <si>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</si>
  <si>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</si>
  <si>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</si>
  <si>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</si>
  <si>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</si>
  <si>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</si>
  <si>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</si>
  <si>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</si>
  <si>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</si>
  <si>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</si>
  <si>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</si>
  <si>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</si>
  <si>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</si>
  <si>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</si>
  <si>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</si>
  <si>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</si>
  <si>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</si>
  <si>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</si>
  <si>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</si>
  <si>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</si>
  <si>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</si>
  <si>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</si>
  <si>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</si>
  <si>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</si>
  <si>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</si>
  <si>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</si>
  <si>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</si>
  <si>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</si>
  <si>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</si>
  <si>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</si>
  <si>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</si>
  <si>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</si>
  <si>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</si>
  <si>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</si>
  <si>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</si>
  <si>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</si>
  <si>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</si>
  <si>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</si>
  <si>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</si>
  <si>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</si>
  <si>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</si>
  <si>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</si>
  <si>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</si>
  <si>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</si>
  <si>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</si>
  <si>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</si>
  <si>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</si>
  <si>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</si>
  <si>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</si>
  <si>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</si>
  <si>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</si>
  <si>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</si>
  <si>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</si>
  <si>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</si>
  <si>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</si>
  <si>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</si>
  <si>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</si>
  <si>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</si>
  <si>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</si>
  <si>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</si>
  <si>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</si>
  <si>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</si>
  <si>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</si>
  <si>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</si>
  <si>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</si>
  <si>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</si>
  <si>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</si>
  <si>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</si>
  <si>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</si>
  <si>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</si>
  <si>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</si>
  <si>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</si>
  <si>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</si>
  <si>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</si>
  <si>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</si>
  <si>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</si>
  <si>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</si>
  <si>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</si>
  <si>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</si>
  <si>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</si>
  <si>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</si>
  <si>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</si>
  <si>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</si>
  <si>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</si>
  <si>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</si>
  <si>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</si>
  <si>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</si>
  <si>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</si>
  <si>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</si>
  <si>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</si>
  <si>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</si>
  <si>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</si>
  <si>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</si>
  <si>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</si>
  <si>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</si>
  <si>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</si>
  <si>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</si>
  <si>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</si>
  <si>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</si>
  <si>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</si>
  <si>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</si>
  <si>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</si>
  <si>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</si>
  <si>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</si>
  <si>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</si>
  <si>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</si>
  <si>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</si>
  <si>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</si>
  <si>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</si>
  <si>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</si>
  <si>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</si>
  <si>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</si>
  <si>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</si>
  <si>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</si>
  <si>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</si>
  <si>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</si>
  <si>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</si>
  <si>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</si>
  <si>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</si>
  <si>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</si>
  <si>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</si>
  <si>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</si>
  <si>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</si>
  <si>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</si>
  <si>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</si>
  <si>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</si>
  <si>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</si>
  <si>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</si>
  <si>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</si>
  <si>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</si>
  <si>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</si>
  <si>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</si>
  <si>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</si>
  <si>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</si>
  <si>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</si>
  <si>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</si>
  <si>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</si>
  <si>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</si>
  <si>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</si>
  <si>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</si>
  <si>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</si>
  <si>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</si>
  <si>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</si>
  <si>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</si>
  <si>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</si>
  <si>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</si>
  <si>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</si>
  <si>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</si>
  <si>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</si>
  <si>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</si>
  <si>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</si>
  <si>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</si>
  <si>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</si>
  <si>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</si>
  <si>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</si>
  <si>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</si>
  <si>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</si>
  <si>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</si>
  <si>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</si>
  <si>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</si>
  <si>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</si>
  <si>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</si>
  <si>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</si>
  <si>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</si>
  <si>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</si>
  <si>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</si>
  <si>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</si>
  <si>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</si>
  <si>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</si>
  <si>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</si>
  <si>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</si>
  <si>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</si>
  <si>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</si>
  <si>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</si>
  <si>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</si>
  <si>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</si>
  <si>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</si>
  <si>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</si>
  <si>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</si>
  <si>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</si>
  <si>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</si>
  <si>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</si>
  <si>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</si>
  <si>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</si>
  <si>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</si>
  <si>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</si>
  <si>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</si>
  <si>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</si>
  <si>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</si>
  <si>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</si>
  <si>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</si>
  <si>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</si>
  <si>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</si>
  <si>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</si>
  <si>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</si>
  <si>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</si>
  <si>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</si>
  <si>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</si>
  <si>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</si>
  <si>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</si>
  <si>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</si>
  <si>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</si>
  <si>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</si>
  <si>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</si>
  <si>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</si>
  <si>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</si>
  <si>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</si>
  <si>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</si>
  <si>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</si>
  <si>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</si>
  <si>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</si>
  <si>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</si>
  <si>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</si>
  <si>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</si>
  <si>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</si>
  <si>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</si>
  <si>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</si>
  <si>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</si>
  <si>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</si>
  <si>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</si>
  <si>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</si>
  <si>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</si>
  <si>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</si>
  <si>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</si>
  <si>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</si>
  <si>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</si>
  <si>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</si>
  <si>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</si>
  <si>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</si>
  <si>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</si>
  <si>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</si>
  <si>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</si>
  <si>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</si>
  <si>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</si>
  <si>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</si>
  <si>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</si>
  <si>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</si>
  <si>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</si>
  <si>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</si>
  <si>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</si>
  <si>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</si>
  <si>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</si>
  <si>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</si>
  <si>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</si>
  <si>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</si>
  <si>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</si>
  <si>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</si>
  <si>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</si>
  <si>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</si>
  <si>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</si>
  <si>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</si>
  <si>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</si>
  <si>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</si>
  <si>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</si>
  <si>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</si>
  <si>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</si>
  <si>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</si>
  <si>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</si>
  <si>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</si>
  <si>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</si>
  <si>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</si>
  <si>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</si>
  <si>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</si>
  <si>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</si>
  <si>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</si>
  <si>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</si>
  <si>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</si>
  <si>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</si>
  <si>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</si>
  <si>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</si>
  <si>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</si>
  <si>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</si>
  <si>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</si>
  <si>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</si>
  <si>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</si>
  <si>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</si>
  <si>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</si>
  <si>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</si>
  <si>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</si>
  <si>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</si>
  <si>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</si>
  <si>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</si>
  <si>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</si>
  <si>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</si>
  <si>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</si>
  <si>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</si>
  <si>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</si>
  <si>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</si>
  <si>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</si>
  <si>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</si>
  <si>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</si>
  <si>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</si>
  <si>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</si>
  <si>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</si>
  <si>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</si>
  <si>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</si>
  <si>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</si>
  <si>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</si>
  <si>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</si>
  <si>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</si>
  <si>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</si>
  <si>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</si>
  <si>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</si>
  <si>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</si>
  <si>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</si>
  <si>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</si>
  <si>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</si>
  <si>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</si>
  <si>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</si>
  <si>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</si>
  <si>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</si>
  <si>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</si>
  <si>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</si>
  <si>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</si>
  <si>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</si>
  <si>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</si>
  <si>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</si>
  <si>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</si>
  <si>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</si>
  <si>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</si>
  <si>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</si>
  <si>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</si>
  <si>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</si>
  <si>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</si>
  <si>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</si>
  <si>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</si>
  <si>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</si>
  <si>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</si>
  <si>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</si>
  <si>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</si>
  <si>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</si>
  <si>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</si>
  <si>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</si>
  <si>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</si>
  <si>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</si>
  <si>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</si>
  <si>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</si>
  <si>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</si>
  <si>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</si>
  <si>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</si>
  <si>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</si>
  <si>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</si>
  <si>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</si>
  <si>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</si>
  <si>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</si>
  <si>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</si>
  <si>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</si>
  <si>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</si>
  <si>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</si>
  <si>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</si>
  <si>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</si>
  <si>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</si>
  <si>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</si>
  <si>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</si>
  <si>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</si>
  <si>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</si>
  <si>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</si>
  <si>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</si>
  <si>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</si>
  <si>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</si>
  <si>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</si>
  <si>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</si>
  <si>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</si>
  <si>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</si>
  <si>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</si>
  <si>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</si>
  <si>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</si>
  <si>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</si>
  <si>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</si>
  <si>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</si>
  <si>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</si>
  <si>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</si>
  <si>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</si>
  <si>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</si>
  <si>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</si>
  <si>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</si>
  <si>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</si>
  <si>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</si>
  <si>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</si>
  <si>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</si>
  <si>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</si>
  <si>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</si>
  <si>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</si>
  <si>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</si>
  <si>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</si>
  <si>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</si>
  <si>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</si>
  <si>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</si>
  <si>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</si>
  <si>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</si>
  <si>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</si>
  <si>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</si>
  <si>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</si>
  <si>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</si>
  <si>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</si>
  <si>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</si>
  <si>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</si>
  <si>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</si>
  <si>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</si>
  <si>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</si>
  <si>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</si>
  <si>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</si>
  <si>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</si>
  <si>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</si>
  <si>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</si>
  <si>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</si>
  <si>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</si>
  <si>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</si>
  <si>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</si>
  <si>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</si>
  <si>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</si>
  <si>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</si>
  <si>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</si>
  <si>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</si>
  <si>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</si>
  <si>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</si>
  <si>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</si>
  <si>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</si>
  <si>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</si>
  <si>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</si>
  <si>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</si>
  <si>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</si>
  <si>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</si>
  <si>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</si>
  <si>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</si>
  <si>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</si>
  <si>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</si>
  <si>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</si>
  <si>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</si>
  <si>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</si>
  <si>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</si>
  <si>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</si>
  <si>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</si>
  <si>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</si>
  <si>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</si>
  <si>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</si>
  <si>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</si>
  <si>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</si>
  <si>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</si>
  <si>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</si>
  <si>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</si>
  <si>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</si>
  <si>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</si>
  <si>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</si>
  <si>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</si>
  <si>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</si>
  <si>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</si>
  <si>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</si>
  <si>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</si>
  <si>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</si>
  <si>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</si>
  <si>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</si>
  <si>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</si>
  <si>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</si>
  <si>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</si>
  <si>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</si>
  <si>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</si>
  <si>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</si>
  <si>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</si>
  <si>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</si>
  <si>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</si>
  <si>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</si>
  <si>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</si>
  <si>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</si>
  <si>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</si>
  <si>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</si>
  <si>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</si>
  <si>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</si>
  <si>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</si>
  <si>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</si>
  <si>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</si>
  <si>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</si>
  <si>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</si>
  <si>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</si>
  <si>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</si>
  <si>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</si>
  <si>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</si>
  <si>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</si>
  <si>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</si>
  <si>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</si>
  <si>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</si>
  <si>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</si>
  <si>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</si>
  <si>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</si>
  <si>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</si>
  <si>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</si>
  <si>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</si>
  <si>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</si>
  <si>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</si>
  <si>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</si>
  <si>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</si>
  <si>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</si>
  <si>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</si>
  <si>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</si>
  <si>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</si>
  <si>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</si>
  <si>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</si>
  <si>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</si>
  <si>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</si>
  <si>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</si>
  <si>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</si>
  <si>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</si>
  <si>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</si>
  <si>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</si>
  <si>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</si>
  <si>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</si>
  <si>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</si>
  <si>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</si>
  <si>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</si>
  <si>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</si>
  <si>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</si>
  <si>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</si>
  <si>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</si>
  <si>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</si>
  <si>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</si>
  <si>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</si>
  <si>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</si>
  <si>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</si>
  <si>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</si>
  <si>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</si>
  <si>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</si>
  <si>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</si>
  <si>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</si>
  <si>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</si>
  <si>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</si>
  <si>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</si>
  <si>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</si>
  <si>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</si>
  <si>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</si>
  <si>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</si>
  <si>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</si>
  <si>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</si>
  <si>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</si>
  <si>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</si>
  <si>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</si>
  <si>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</si>
  <si>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</si>
  <si>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</si>
  <si>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</si>
  <si>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</si>
  <si>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</si>
  <si>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</si>
  <si>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</si>
  <si>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</si>
  <si>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</si>
  <si>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</si>
  <si>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</si>
  <si>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</si>
  <si>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</si>
  <si>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</si>
  <si>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</si>
  <si>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</si>
  <si>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</si>
  <si>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</si>
  <si>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</si>
  <si>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</si>
  <si>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</si>
  <si>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</si>
  <si>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</si>
  <si>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</si>
  <si>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</si>
  <si>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</si>
  <si>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</si>
  <si>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</si>
  <si>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</si>
  <si>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</si>
  <si>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</si>
  <si>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</si>
  <si>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</si>
  <si>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</si>
  <si>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</si>
  <si>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</si>
  <si>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</si>
  <si>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</si>
  <si>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</si>
  <si>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</si>
  <si>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</si>
  <si>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</si>
  <si>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</si>
  <si>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</si>
  <si>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</si>
  <si>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</si>
  <si>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</si>
  <si>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</si>
  <si>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</si>
  <si>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</si>
  <si>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</si>
  <si>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</si>
  <si>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</si>
  <si>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</si>
  <si>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</si>
  <si>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</si>
  <si>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</si>
  <si>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</si>
  <si>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</si>
  <si>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</si>
  <si>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</si>
  <si>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</si>
  <si>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</si>
  <si>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</si>
  <si>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</si>
  <si>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</si>
  <si>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</si>
  <si>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</si>
  <si>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</si>
  <si>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</si>
  <si>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</si>
  <si>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</si>
  <si>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</si>
  <si>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</si>
  <si>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</si>
  <si>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</si>
  <si>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</si>
  <si>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</si>
  <si>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</si>
  <si>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</si>
  <si>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</si>
  <si>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</si>
  <si>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</si>
  <si>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</si>
  <si>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</si>
  <si>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</si>
  <si>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</si>
  <si>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</si>
  <si>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</si>
  <si>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</si>
  <si>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</si>
  <si>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</si>
  <si>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</si>
  <si>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</si>
  <si>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</si>
  <si>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</si>
  <si>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</si>
  <si>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</si>
  <si>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</si>
  <si>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</si>
  <si>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</si>
  <si>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</si>
  <si>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</si>
  <si>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</si>
  <si>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</si>
  <si>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</si>
  <si>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</si>
  <si>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</si>
  <si>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</si>
  <si>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</si>
  <si>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</si>
  <si>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</si>
  <si>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</si>
  <si>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</si>
  <si>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</si>
  <si>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</si>
  <si>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</si>
  <si>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</si>
  <si>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</si>
  <si>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</si>
  <si>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</si>
  <si>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</si>
  <si>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</si>
  <si>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</si>
  <si>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</si>
  <si>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</si>
  <si>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</si>
  <si>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</si>
  <si>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</si>
  <si>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</si>
  <si>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</si>
  <si>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</si>
  <si>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</si>
  <si>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</si>
  <si>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</si>
  <si>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</si>
  <si>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</si>
  <si>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</si>
  <si>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</si>
  <si>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</si>
  <si>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</si>
  <si>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</si>
  <si>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</si>
  <si>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</si>
  <si>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</si>
  <si>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</si>
  <si>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</si>
  <si>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</si>
  <si>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</si>
  <si>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</si>
  <si>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</si>
  <si>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</si>
  <si>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</si>
  <si>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</si>
  <si>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</si>
  <si>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</si>
  <si>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</si>
  <si>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</si>
  <si>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</si>
  <si>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</si>
  <si>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</si>
  <si>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</si>
  <si>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</si>
  <si>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</si>
  <si>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</si>
  <si>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</si>
  <si>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</si>
  <si>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</si>
  <si>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</si>
  <si>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</si>
  <si>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</si>
  <si>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</si>
  <si>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</si>
  <si>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</si>
  <si>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</si>
  <si>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</si>
  <si>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</si>
  <si>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</si>
  <si>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</si>
  <si>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</si>
  <si>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</si>
  <si>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</si>
  <si>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</si>
  <si>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</si>
  <si>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</si>
  <si>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</si>
  <si>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</si>
  <si>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</si>
  <si>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</si>
  <si>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</si>
  <si>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</si>
  <si>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</si>
  <si>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</si>
  <si>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</si>
  <si>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</si>
  <si>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</si>
  <si>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</si>
  <si>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</si>
  <si>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</si>
  <si>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</si>
  <si>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</si>
  <si>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</si>
  <si>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</si>
  <si>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</si>
  <si>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</si>
  <si>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</si>
  <si>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</si>
  <si>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</si>
  <si>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</si>
  <si>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</si>
  <si>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</si>
  <si>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</si>
  <si>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</si>
  <si>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</si>
  <si>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</si>
  <si>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</si>
  <si>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</si>
  <si>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</si>
  <si>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</si>
  <si>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</si>
  <si>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</si>
  <si>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</si>
  <si>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</si>
  <si>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</si>
  <si>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</si>
  <si>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</si>
  <si>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</si>
  <si>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</si>
  <si>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</si>
  <si>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</si>
  <si>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</si>
  <si>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</si>
  <si>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</si>
  <si>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</si>
  <si>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</si>
  <si>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</si>
  <si>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</si>
  <si>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</si>
  <si>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</si>
  <si>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</si>
  <si>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</si>
  <si>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</si>
  <si>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</si>
  <si>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</si>
  <si>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</si>
  <si>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</si>
  <si>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</si>
  <si>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</si>
  <si>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</si>
  <si>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</si>
  <si>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</si>
  <si>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</si>
  <si>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</si>
  <si>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</si>
  <si>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</si>
  <si>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</si>
  <si>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</si>
  <si>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</si>
  <si>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</si>
  <si>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</si>
  <si>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</si>
  <si>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</si>
  <si>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</si>
  <si>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</si>
  <si>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</si>
  <si>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</si>
  <si>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</si>
  <si>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</si>
  <si>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</si>
  <si>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</si>
  <si>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</si>
  <si>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</si>
  <si>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</si>
  <si>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</si>
  <si>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</si>
  <si>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</si>
  <si>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</si>
  <si>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</si>
  <si>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</si>
  <si>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</si>
  <si>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</si>
  <si>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</si>
  <si>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</si>
  <si>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</si>
  <si>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</si>
  <si>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</si>
  <si>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</si>
  <si>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</si>
  <si>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</si>
  <si>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</si>
  <si>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</si>
  <si>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</si>
  <si>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</si>
  <si>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</si>
  <si>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</si>
  <si>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</si>
  <si>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</si>
  <si>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</si>
  <si>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</si>
  <si>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</si>
  <si>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</si>
  <si>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</si>
  <si>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</si>
  <si>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</si>
  <si>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</si>
  <si>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</si>
  <si>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</si>
  <si>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</si>
  <si>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</si>
  <si>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</si>
  <si>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</si>
  <si>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</si>
  <si>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</si>
  <si>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</si>
  <si>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</si>
  <si>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</si>
  <si>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</si>
  <si>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</si>
  <si>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</si>
  <si>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</si>
  <si>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</si>
  <si>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</si>
  <si>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</si>
  <si>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</si>
  <si>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</si>
  <si>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</si>
  <si>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</si>
  <si>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</si>
  <si>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</si>
  <si>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</si>
  <si>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</si>
  <si>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</si>
  <si>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</si>
  <si>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</si>
  <si>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</si>
  <si>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</si>
  <si>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</si>
  <si>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</si>
  <si>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</si>
  <si>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</si>
  <si>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</si>
  <si>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</si>
  <si>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</si>
  <si>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</si>
  <si>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</si>
  <si>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</si>
  <si>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</si>
  <si>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</si>
  <si>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</si>
  <si>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</si>
  <si>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</si>
  <si>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</si>
  <si>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</si>
  <si>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</si>
  <si>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</si>
  <si>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</si>
  <si>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</si>
  <si>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</si>
  <si>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</si>
  <si>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</si>
  <si>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</si>
  <si>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</si>
  <si>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</si>
  <si>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</si>
  <si>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</si>
  <si>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</si>
  <si>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</si>
  <si>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</si>
  <si>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</si>
  <si>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</si>
  <si>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</si>
  <si>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</si>
  <si>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</si>
  <si>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</si>
  <si>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</si>
  <si>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</si>
  <si>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</si>
  <si>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</si>
  <si>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</si>
  <si>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</si>
  <si>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</si>
  <si>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</si>
  <si>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</si>
  <si>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</si>
  <si>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</si>
  <si>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</si>
  <si>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</si>
  <si>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</si>
  <si>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</si>
  <si>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</si>
  <si>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</si>
  <si>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</si>
  <si>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</si>
  <si>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</si>
  <si>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</si>
  <si>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</si>
  <si>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</si>
  <si>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</si>
  <si>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</si>
  <si>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</si>
  <si>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</si>
  <si>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</si>
  <si>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</si>
  <si>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</si>
  <si>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</si>
  <si>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</si>
  <si>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</si>
  <si>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</si>
  <si>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</si>
  <si>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</si>
  <si>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</si>
  <si>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</si>
  <si>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</si>
  <si>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</si>
  <si>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</si>
  <si>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</si>
  <si>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</si>
  <si>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</si>
  <si>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</si>
  <si>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</si>
  <si>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</si>
  <si>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</si>
  <si>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</si>
  <si>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</si>
  <si>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</si>
  <si>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</si>
  <si>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</si>
  <si>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</si>
  <si>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</si>
  <si>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</si>
  <si>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</si>
  <si>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</si>
  <si>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</si>
  <si>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</si>
  <si>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</si>
  <si>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</si>
  <si>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</si>
  <si>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</si>
  <si>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</si>
  <si>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</si>
  <si>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</si>
  <si>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</si>
  <si>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</si>
  <si>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</si>
  <si>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</si>
  <si>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</si>
  <si>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</si>
  <si>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</si>
  <si>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</si>
  <si>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</si>
  <si>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</si>
  <si>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</si>
  <si>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</si>
  <si>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</si>
  <si>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</si>
  <si>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</si>
  <si>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</si>
  <si>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</si>
  <si>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</si>
  <si>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</si>
  <si>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</si>
  <si>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</si>
  <si>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</si>
  <si>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</si>
  <si>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</si>
  <si>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</si>
  <si>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</si>
  <si>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</si>
  <si>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</si>
  <si>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</si>
  <si>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</si>
  <si>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</si>
  <si>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</si>
  <si>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</si>
  <si>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</si>
  <si>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</si>
  <si>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</si>
  <si>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</si>
  <si>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</si>
  <si>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</si>
  <si>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</si>
  <si>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</si>
  <si>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</si>
  <si>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</si>
  <si>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</si>
  <si>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</si>
  <si>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</si>
  <si>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</si>
  <si>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</si>
  <si>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</si>
  <si>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</si>
  <si>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</si>
  <si>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</si>
  <si>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</si>
  <si>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</si>
  <si>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</si>
  <si>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</si>
  <si>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</si>
  <si>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</si>
  <si>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</si>
  <si>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</si>
  <si>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</si>
  <si>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</si>
  <si>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</si>
  <si>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</si>
  <si>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</si>
  <si>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</si>
  <si>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</si>
  <si>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</si>
  <si>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</si>
  <si>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</si>
  <si>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</si>
  <si>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</si>
  <si>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</si>
  <si>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</si>
  <si>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</si>
  <si>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</si>
  <si>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</si>
  <si>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</si>
  <si>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</si>
  <si>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</si>
  <si>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</si>
  <si>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</si>
  <si>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</si>
  <si>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</si>
  <si>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</si>
  <si>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</si>
  <si>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</si>
  <si>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</si>
  <si>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</si>
  <si>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</si>
  <si>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</si>
  <si>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</si>
  <si>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</si>
  <si>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</si>
  <si>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</si>
  <si>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</si>
  <si>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</si>
  <si>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</si>
  <si>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</si>
  <si>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</si>
  <si>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</si>
  <si>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</si>
  <si>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</si>
  <si>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</si>
  <si>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</si>
  <si>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</si>
  <si>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</si>
  <si>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</si>
  <si>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</si>
  <si>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</si>
  <si>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</si>
  <si>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</si>
  <si>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</si>
  <si>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</si>
  <si>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</si>
  <si>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</si>
  <si>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</si>
  <si>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</si>
  <si>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</si>
  <si>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</si>
  <si>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</si>
  <si>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</si>
  <si>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</si>
  <si>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</si>
  <si>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</si>
  <si>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</si>
  <si>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</si>
  <si>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</si>
  <si>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</si>
  <si>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</si>
  <si>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</si>
  <si>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</si>
  <si>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</si>
  <si>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</si>
  <si>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</si>
  <si>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</si>
  <si>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</si>
  <si>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</si>
  <si>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</si>
  <si>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</si>
  <si>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</si>
  <si>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</si>
  <si>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</si>
  <si>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</si>
  <si>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</si>
  <si>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</si>
  <si>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</si>
  <si>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</si>
  <si>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</si>
  <si>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</si>
  <si>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</si>
  <si>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</si>
  <si>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</si>
  <si>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</si>
  <si>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</si>
  <si>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</si>
  <si>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</si>
  <si>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</si>
  <si>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</si>
  <si>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</si>
  <si>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</si>
  <si>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</si>
  <si>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</si>
  <si>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</si>
  <si>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</si>
  <si>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</si>
  <si>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</si>
  <si>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</si>
  <si>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</si>
  <si>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</si>
  <si>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</si>
  <si>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</si>
  <si>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</si>
  <si>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</si>
  <si>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</si>
  <si>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</si>
  <si>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</si>
  <si>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</si>
  <si>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</si>
  <si>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</si>
  <si>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</si>
  <si>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</si>
  <si>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</si>
  <si>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</si>
  <si>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</si>
  <si>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</si>
  <si>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</si>
  <si>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</si>
  <si>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</si>
  <si>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</si>
  <si>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</si>
  <si>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</si>
  <si>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</si>
  <si>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</si>
  <si>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</si>
  <si>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</si>
  <si>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</si>
  <si>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</si>
  <si>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</si>
  <si>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</si>
  <si>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</si>
  <si>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</si>
  <si>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</si>
  <si>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</si>
  <si>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</si>
  <si>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</si>
  <si>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</si>
  <si>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</si>
  <si>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</si>
  <si>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</si>
  <si>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</si>
  <si>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</si>
  <si>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</si>
  <si>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</si>
  <si>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</si>
  <si>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</si>
  <si>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</si>
  <si>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</si>
  <si>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</si>
  <si>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</si>
  <si>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</si>
  <si>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</si>
  <si>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</si>
  <si>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</si>
  <si>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</si>
  <si>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</si>
  <si>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</si>
  <si>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</si>
  <si>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</si>
  <si>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</si>
  <si>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</si>
  <si>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</si>
  <si>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</si>
  <si>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</si>
  <si>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</si>
  <si>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</si>
  <si>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</si>
  <si>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</si>
  <si>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</si>
  <si>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</si>
  <si>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</si>
  <si>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</si>
  <si>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</si>
  <si>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</si>
  <si>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</si>
  <si>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</si>
  <si>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</si>
  <si>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</si>
  <si>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</si>
  <si>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</si>
  <si>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</si>
  <si>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</si>
  <si>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</si>
  <si>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</si>
  <si>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</si>
  <si>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</si>
  <si>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</si>
  <si>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</si>
  <si>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</si>
  <si>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</si>
  <si>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</si>
  <si>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</si>
  <si>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</si>
  <si>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</si>
  <si>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</si>
  <si>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</si>
  <si>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</si>
  <si>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</si>
  <si>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</si>
  <si>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</si>
  <si>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</si>
  <si>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</si>
  <si>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</si>
  <si>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</si>
  <si>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</si>
  <si>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</si>
  <si>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</si>
  <si>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</si>
  <si>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</si>
  <si>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</si>
  <si>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</si>
  <si>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</si>
  <si>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</si>
  <si>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</si>
  <si>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</si>
  <si>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</si>
  <si>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</si>
  <si>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</si>
  <si>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</si>
  <si>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</si>
  <si>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</si>
  <si>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</si>
  <si>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</si>
  <si>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</si>
  <si>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</si>
  <si>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</si>
  <si>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</si>
  <si>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</si>
  <si>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</si>
  <si>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</si>
  <si>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</si>
  <si>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</si>
  <si>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</si>
  <si>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</si>
  <si>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</si>
  <si>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</si>
  <si>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</si>
  <si>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</si>
  <si>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</si>
  <si>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</si>
  <si>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</si>
  <si>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</si>
  <si>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</si>
  <si>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</si>
  <si>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</si>
  <si>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</si>
  <si>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</si>
  <si>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</si>
  <si>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</si>
  <si>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</si>
  <si>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</si>
  <si>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</si>
  <si>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</si>
  <si>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</si>
  <si>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</si>
  <si>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</si>
  <si>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</si>
  <si>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</si>
  <si>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</si>
  <si>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</si>
  <si>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</si>
  <si>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</si>
  <si>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</si>
  <si>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</si>
  <si>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</si>
  <si>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</si>
  <si>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</si>
  <si>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</si>
  <si>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</si>
  <si>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</si>
  <si>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</si>
  <si>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</si>
  <si>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</si>
  <si>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</si>
  <si>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</si>
  <si>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</si>
  <si>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</si>
  <si>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</si>
  <si>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</si>
  <si>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</si>
  <si>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</si>
  <si>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</si>
  <si>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</si>
  <si>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</si>
  <si>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</si>
  <si>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</si>
  <si>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</si>
  <si>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</si>
  <si>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</si>
  <si>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</si>
  <si>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</si>
  <si>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</si>
  <si>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</si>
  <si>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</si>
  <si>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</si>
  <si>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</si>
  <si>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</si>
  <si>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</si>
  <si>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</si>
  <si>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</si>
  <si>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</si>
  <si>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</si>
  <si>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</si>
  <si>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</si>
  <si>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</si>
  <si>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</si>
  <si>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</si>
  <si>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</si>
  <si>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</si>
  <si>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</si>
  <si>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</si>
  <si>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</si>
  <si>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</si>
  <si>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</si>
  <si>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</si>
  <si>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</si>
  <si>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</si>
  <si>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</si>
  <si>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</si>
  <si>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</si>
  <si>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</si>
  <si>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</si>
  <si>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</si>
  <si>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</si>
  <si>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</si>
  <si>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</si>
  <si>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</si>
  <si>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</si>
  <si>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</si>
  <si>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</si>
  <si>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</si>
  <si>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</si>
  <si>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</si>
  <si>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</si>
  <si>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</si>
  <si>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</si>
  <si>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</si>
  <si>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</si>
  <si>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</si>
  <si>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</si>
  <si>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</si>
  <si>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</si>
  <si>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</si>
  <si>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</si>
  <si>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</si>
  <si>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</si>
  <si>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</si>
  <si>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</si>
  <si>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</si>
  <si>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</si>
  <si>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</si>
  <si>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</si>
  <si>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</si>
  <si>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</si>
  <si>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</si>
  <si>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</si>
  <si>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</si>
  <si>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</si>
  <si>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</si>
  <si>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</si>
  <si>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</si>
  <si>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</si>
  <si>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</si>
  <si>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</si>
  <si>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</si>
  <si>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</si>
  <si>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</si>
  <si>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</si>
  <si>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</si>
  <si>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</si>
  <si>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</si>
  <si>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</si>
  <si>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</si>
  <si>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</si>
  <si>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</si>
  <si>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</si>
  <si>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</si>
  <si>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</si>
  <si>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</si>
  <si>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</si>
  <si>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</si>
  <si>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</si>
  <si>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</si>
  <si>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</si>
  <si>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</si>
  <si>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</si>
  <si>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</si>
  <si>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</si>
  <si>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</si>
  <si>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</si>
  <si>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</si>
  <si>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</si>
  <si>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</si>
  <si>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</si>
  <si>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</si>
  <si>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</si>
  <si>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</si>
  <si>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</si>
  <si>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</si>
  <si>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</si>
  <si>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</si>
  <si>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</si>
  <si>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</si>
  <si>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</si>
  <si>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</si>
  <si>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</si>
  <si>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</si>
  <si>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</si>
  <si>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</si>
  <si>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</si>
  <si>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</si>
  <si>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</si>
  <si>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</si>
  <si>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</si>
  <si>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</si>
  <si>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</si>
  <si>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</si>
  <si>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</si>
  <si>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</si>
  <si>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</si>
  <si>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</si>
  <si>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</si>
  <si>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</si>
  <si>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</si>
  <si>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</si>
  <si>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</si>
  <si>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</si>
  <si>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</si>
  <si>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</si>
  <si>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</si>
  <si>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</si>
  <si>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</si>
  <si>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</si>
  <si>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</si>
  <si>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</si>
  <si>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</si>
  <si>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</si>
  <si>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</si>
  <si>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</si>
  <si>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</si>
  <si>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</si>
  <si>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</si>
  <si>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</si>
  <si>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</si>
  <si>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</si>
  <si>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</si>
  <si>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</si>
  <si>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</si>
  <si>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</si>
  <si>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</si>
  <si>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</si>
  <si>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</si>
  <si>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</si>
  <si>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</si>
  <si>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</si>
  <si>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</si>
  <si>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</si>
  <si>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</si>
  <si>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</si>
  <si>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</si>
  <si>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</si>
  <si>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</si>
  <si>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</si>
  <si>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</si>
  <si>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</si>
  <si>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</si>
  <si>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</si>
  <si>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</si>
  <si>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</si>
  <si>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</si>
  <si>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</si>
  <si>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</si>
  <si>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</si>
  <si>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</si>
  <si>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</si>
  <si>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</si>
  <si>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</si>
  <si>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</si>
  <si>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</si>
  <si>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</si>
  <si>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</si>
  <si>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</si>
  <si>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</si>
  <si>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</si>
  <si>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</si>
  <si>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</si>
  <si>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</si>
  <si>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</si>
  <si>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</si>
  <si>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</si>
  <si>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</si>
  <si>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</si>
  <si>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</si>
  <si>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</si>
  <si>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</si>
  <si>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</si>
  <si>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</si>
  <si>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</si>
  <si>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</si>
  <si>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</si>
  <si>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</si>
  <si>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</si>
  <si>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</si>
  <si>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</si>
  <si>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</si>
  <si>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</si>
  <si>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</si>
  <si>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</si>
  <si>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</si>
  <si>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</si>
  <si>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</si>
  <si>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</si>
  <si>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</si>
  <si>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</si>
  <si>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</si>
  <si>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</si>
  <si>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</si>
  <si>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</si>
  <si>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</si>
  <si>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</si>
  <si>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</si>
  <si>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</si>
  <si>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</si>
  <si>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</si>
  <si>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</si>
  <si>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</si>
  <si>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</si>
  <si>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</si>
  <si>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</si>
  <si>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</si>
  <si>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</si>
  <si>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</si>
  <si>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</si>
  <si>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</si>
  <si>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</si>
  <si>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</si>
  <si>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</si>
  <si>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</si>
  <si>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</si>
  <si>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</si>
  <si>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</si>
  <si>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</si>
  <si>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</si>
  <si>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</si>
  <si>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</si>
  <si>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</si>
  <si>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</si>
  <si>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</si>
  <si>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</si>
  <si>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</si>
  <si>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</si>
  <si>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</si>
  <si>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</si>
  <si>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</si>
  <si>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</si>
  <si>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</si>
  <si>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</si>
  <si>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</si>
  <si>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</si>
  <si>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</si>
  <si>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</si>
  <si>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</si>
  <si>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</si>
  <si>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</si>
  <si>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</si>
  <si>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</si>
  <si>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</si>
  <si>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</si>
  <si>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</si>
  <si>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</si>
  <si>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</si>
  <si>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</si>
  <si>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</si>
  <si>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</si>
  <si>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</si>
  <si>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</si>
  <si>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</si>
  <si>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</si>
  <si>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</si>
  <si>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</si>
  <si>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</si>
  <si>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</si>
  <si>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</si>
  <si>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</si>
  <si>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</si>
  <si>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</si>
  <si>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</si>
  <si>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</si>
  <si>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</si>
  <si>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</si>
  <si>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</si>
  <si>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</si>
  <si>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</si>
  <si>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</si>
  <si>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</si>
  <si>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</si>
  <si>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</si>
  <si>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</si>
  <si>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</si>
  <si>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</si>
  <si>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</si>
  <si>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</si>
  <si>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</si>
  <si>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</si>
  <si>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</si>
  <si>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</si>
  <si>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</si>
  <si>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</si>
  <si>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</si>
  <si>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</si>
  <si>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</si>
  <si>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</si>
  <si>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</si>
  <si>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</si>
  <si>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</si>
  <si>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</si>
  <si>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</si>
  <si>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</si>
  <si>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</si>
  <si>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</si>
  <si>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</si>
  <si>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</si>
  <si>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</si>
  <si>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</si>
  <si>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</si>
  <si>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</si>
  <si>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</si>
  <si>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</si>
  <si>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</si>
  <si>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</si>
  <si>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</si>
  <si>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</si>
  <si>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</si>
  <si>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</si>
  <si>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</si>
  <si>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</si>
  <si>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</si>
  <si>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</si>
  <si>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</si>
  <si>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</si>
  <si>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</si>
  <si>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</si>
  <si>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</si>
  <si>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</si>
  <si>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</si>
  <si>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</si>
  <si>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</si>
  <si>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</si>
  <si>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</si>
  <si>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</si>
  <si>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</si>
  <si>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</si>
  <si>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</si>
  <si>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</si>
  <si>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</si>
  <si>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</si>
  <si>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</si>
  <si>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</si>
  <si>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</si>
  <si>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</si>
  <si>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</si>
  <si>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</si>
  <si>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</si>
  <si>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</si>
  <si>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</si>
  <si>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</si>
  <si>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</si>
  <si>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</si>
  <si>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</si>
  <si>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</si>
  <si>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</si>
  <si>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</si>
  <si>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</si>
  <si>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</si>
  <si>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</si>
  <si>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</si>
  <si>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</si>
  <si>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</si>
  <si>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</si>
  <si>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</si>
  <si>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</si>
  <si>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</si>
  <si>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</si>
  <si>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</si>
  <si>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</si>
  <si>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</si>
  <si>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</si>
  <si>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</si>
  <si>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</si>
  <si>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</si>
  <si>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</si>
  <si>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</si>
  <si>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</si>
  <si>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</si>
  <si>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</si>
  <si>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</si>
  <si>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</si>
  <si>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</si>
  <si>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</si>
  <si>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</si>
  <si>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</si>
  <si>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</si>
  <si>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</si>
  <si>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</si>
  <si>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</si>
  <si>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</si>
  <si>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</si>
  <si>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</si>
  <si>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</si>
  <si>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</si>
  <si>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</si>
  <si>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</si>
  <si>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</si>
  <si>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</si>
  <si>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</si>
  <si>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</si>
  <si>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</si>
  <si>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</si>
  <si>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</si>
  <si>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</si>
  <si>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</si>
  <si>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</si>
  <si>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</si>
  <si>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</si>
  <si>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</si>
  <si>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</si>
  <si>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</si>
  <si>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</si>
  <si>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</si>
  <si>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</si>
  <si>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</si>
  <si>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</si>
  <si>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</si>
  <si>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</si>
  <si>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</si>
  <si>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</si>
  <si>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</si>
  <si>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</si>
  <si>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</si>
  <si>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</si>
  <si>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</si>
  <si>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</si>
  <si>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</si>
  <si>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</si>
  <si>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</si>
  <si>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</si>
  <si>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</si>
  <si>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</si>
  <si>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</si>
  <si>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</si>
  <si>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</si>
  <si>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</si>
  <si>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</si>
  <si>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</si>
  <si>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</si>
  <si>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</si>
  <si>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</si>
  <si>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</si>
  <si>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</si>
  <si>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</si>
  <si>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</si>
  <si>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</si>
  <si>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</si>
  <si>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</si>
  <si>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</si>
  <si>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</si>
  <si>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</si>
  <si>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</si>
  <si>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</si>
  <si>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</si>
  <si>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</si>
  <si>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</si>
  <si>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</si>
  <si>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</si>
  <si>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</si>
  <si>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</si>
  <si>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</si>
  <si>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</si>
  <si>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</si>
  <si>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</si>
  <si>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</si>
  <si>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</si>
  <si>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</si>
  <si>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</si>
  <si>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</si>
  <si>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</si>
  <si>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</si>
  <si>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</si>
  <si>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</si>
  <si>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</si>
  <si>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</si>
  <si>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</si>
  <si>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</si>
  <si>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</si>
  <si>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</si>
  <si>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</si>
  <si>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</si>
  <si>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</si>
  <si>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</si>
  <si>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</si>
  <si>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</si>
  <si>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</si>
  <si>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</si>
  <si>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</si>
  <si>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</si>
  <si>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</si>
  <si>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</si>
  <si>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</si>
  <si>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</si>
  <si>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</si>
  <si>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</si>
  <si>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</si>
  <si>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</si>
  <si>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</si>
  <si>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</si>
  <si>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</si>
  <si>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</si>
  <si>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</si>
  <si>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</si>
  <si>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</si>
  <si>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</si>
  <si>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</si>
  <si>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</si>
  <si>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</si>
  <si>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</si>
  <si>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</si>
  <si>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</si>
  <si>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</si>
  <si>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</si>
  <si>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</si>
  <si>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</si>
  <si>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</si>
  <si>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</si>
  <si>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</si>
  <si>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</si>
  <si>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</si>
  <si>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</si>
  <si>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</si>
  <si>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</si>
  <si>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</si>
  <si>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</si>
  <si>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</si>
  <si>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</si>
  <si>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</si>
  <si>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</si>
  <si>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</si>
  <si>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</si>
  <si>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</si>
  <si>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</si>
  <si>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</si>
  <si>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</si>
  <si>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</si>
  <si>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</si>
  <si>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</si>
  <si>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</si>
  <si>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</si>
  <si>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</si>
  <si>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</si>
  <si>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</si>
  <si>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</si>
  <si>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</si>
  <si>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</si>
  <si>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</si>
  <si>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</si>
  <si>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</si>
  <si>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</si>
  <si>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</si>
  <si>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</si>
  <si>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</si>
  <si>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</si>
  <si>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</si>
  <si>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</si>
  <si>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</si>
  <si>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</si>
  <si>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</si>
  <si>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</si>
  <si>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</si>
  <si>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</si>
  <si>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</si>
  <si>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</si>
  <si>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</si>
  <si>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</si>
  <si>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</si>
  <si>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</si>
  <si>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</si>
  <si>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</si>
  <si>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</si>
  <si>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</si>
  <si>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</si>
  <si>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</si>
  <si>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</si>
  <si>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</si>
  <si>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</si>
  <si>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</si>
  <si>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</si>
  <si>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</si>
  <si>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</si>
  <si>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</si>
  <si>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</si>
  <si>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</si>
  <si>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</si>
  <si>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</si>
  <si>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</si>
  <si>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</si>
  <si>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</si>
  <si>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</si>
  <si>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</si>
  <si>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</si>
  <si>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</si>
  <si>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</si>
  <si>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</si>
  <si>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</si>
  <si>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</si>
  <si>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</si>
  <si>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</si>
  <si>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</si>
  <si>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</si>
  <si>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</si>
  <si>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</si>
  <si>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</si>
  <si>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</si>
  <si>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</si>
  <si>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</si>
  <si>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</si>
  <si>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</si>
  <si>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</si>
  <si>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</si>
  <si>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</si>
  <si>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</si>
  <si>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</si>
  <si>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</si>
  <si>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</si>
  <si>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</si>
  <si>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</si>
  <si>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</si>
  <si>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</si>
  <si>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</si>
  <si>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</si>
  <si>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</si>
  <si>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</si>
  <si>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</si>
  <si>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</si>
  <si>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</si>
  <si>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</si>
  <si>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</si>
  <si>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</si>
  <si>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</si>
  <si>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</si>
  <si>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</si>
  <si>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</si>
  <si>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</si>
  <si>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</si>
  <si>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</si>
  <si>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</si>
  <si>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</si>
  <si>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</si>
  <si>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</si>
  <si>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</si>
  <si>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</si>
  <si>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</si>
  <si>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</si>
  <si>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</si>
  <si>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</si>
  <si>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</si>
  <si>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</si>
  <si>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</si>
  <si>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</si>
  <si>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</si>
  <si>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</si>
  <si>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</si>
  <si>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</si>
  <si>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</si>
  <si>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</si>
  <si>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</si>
  <si>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</si>
  <si>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</si>
  <si>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</si>
  <si>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</si>
  <si>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</si>
  <si>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</si>
  <si>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</si>
  <si>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</si>
  <si>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</si>
  <si>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</si>
  <si>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</si>
  <si>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</si>
  <si>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</si>
  <si>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</si>
  <si>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</si>
  <si>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</si>
  <si>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</si>
  <si>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</si>
  <si>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</si>
  <si>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</si>
  <si>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</si>
  <si>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</si>
  <si>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</si>
  <si>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</si>
  <si>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</si>
  <si>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</si>
  <si>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</si>
  <si>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</si>
  <si>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</si>
  <si>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</si>
  <si>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</si>
  <si>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</si>
  <si>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</si>
  <si>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</si>
  <si>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</si>
  <si>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</si>
  <si>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</si>
  <si>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</si>
  <si>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</si>
  <si>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</si>
  <si>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</si>
  <si>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</si>
  <si>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</si>
  <si>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</si>
  <si>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</si>
  <si>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</si>
  <si>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</si>
  <si>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</si>
  <si>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</si>
  <si>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</si>
  <si>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</si>
  <si>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</si>
  <si>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</si>
  <si>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</si>
  <si>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</si>
  <si>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</si>
  <si>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</si>
  <si>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</si>
  <si>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</si>
  <si>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</si>
  <si>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</si>
  <si>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</si>
  <si>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</si>
  <si>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</si>
  <si>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</si>
  <si>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</si>
  <si>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</si>
  <si>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</si>
  <si>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</si>
  <si>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</si>
  <si>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</si>
  <si>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</si>
  <si>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</si>
  <si>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</si>
  <si>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</si>
  <si>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</si>
  <si>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</si>
  <si>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</si>
  <si>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</si>
  <si>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</si>
  <si>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</si>
  <si>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</si>
  <si>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</si>
  <si>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</si>
  <si>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</si>
  <si>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</si>
  <si>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</si>
  <si>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</si>
  <si>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</si>
  <si>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</si>
  <si>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</si>
  <si>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</si>
  <si>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</si>
  <si>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</si>
  <si>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</si>
  <si>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</si>
  <si>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</si>
  <si>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</si>
  <si>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</si>
  <si>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</si>
  <si>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</si>
  <si>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</si>
  <si>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</si>
  <si>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</si>
  <si>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</si>
  <si>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</si>
  <si>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</si>
  <si>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</si>
  <si>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</si>
  <si>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</si>
  <si>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</si>
  <si>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</si>
  <si>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</si>
  <si>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</si>
  <si>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</si>
  <si>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</si>
  <si>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</si>
  <si>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</si>
  <si>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</si>
  <si>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</si>
  <si>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</si>
  <si>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</si>
  <si>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</si>
  <si>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</si>
  <si>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</si>
  <si>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</si>
  <si>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</si>
  <si>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</si>
  <si>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</si>
  <si>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</si>
  <si>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</si>
  <si>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</si>
  <si>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</si>
  <si>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</si>
  <si>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</si>
  <si>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</si>
  <si>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</si>
  <si>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</si>
  <si>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</si>
  <si>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</si>
  <si>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</si>
  <si>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</si>
  <si>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</si>
  <si>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</si>
  <si>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</si>
  <si>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</si>
  <si>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</si>
  <si>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</si>
  <si>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</si>
  <si>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</si>
  <si>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</si>
  <si>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</si>
  <si>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</si>
  <si>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</si>
  <si>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</si>
  <si>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</si>
  <si>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</si>
  <si>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</si>
  <si>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</si>
  <si>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</si>
  <si>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</si>
  <si>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</si>
  <si>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</si>
  <si>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</si>
  <si>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</si>
  <si>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</si>
  <si>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</si>
  <si>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</si>
  <si>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</si>
  <si>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</si>
  <si>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</si>
  <si>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</si>
  <si>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</si>
  <si>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</si>
  <si>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</si>
  <si>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</si>
  <si>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</si>
  <si>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</si>
  <si>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</si>
  <si>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</si>
  <si>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</si>
  <si>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</si>
  <si>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</si>
  <si>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</si>
  <si>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</si>
  <si>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</si>
  <si>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</si>
  <si>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</si>
  <si>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</si>
  <si>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</si>
  <si>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</si>
  <si>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</si>
  <si>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</si>
  <si>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</si>
  <si>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</si>
  <si>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</si>
  <si>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</si>
  <si>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</si>
  <si>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</si>
  <si>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</si>
  <si>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</si>
  <si>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</si>
  <si>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</si>
  <si>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</si>
  <si>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</si>
  <si>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</si>
  <si>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</si>
  <si>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</si>
  <si>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</si>
  <si>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</si>
  <si>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</si>
  <si>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</si>
  <si>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</si>
  <si>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</si>
  <si>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</si>
  <si>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</si>
  <si>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</si>
  <si>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</si>
  <si>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</si>
  <si>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</si>
  <si>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</si>
  <si>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</si>
  <si>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</si>
  <si>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</si>
  <si>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</si>
  <si>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</si>
  <si>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</si>
  <si>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</si>
  <si>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</si>
  <si>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</si>
  <si>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</si>
  <si>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</si>
  <si>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</si>
  <si>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</si>
  <si>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</si>
  <si>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</si>
  <si>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</si>
  <si>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</si>
  <si>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</si>
  <si>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</si>
  <si>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</si>
  <si>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</si>
  <si>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</si>
  <si>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</si>
  <si>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</si>
  <si>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</si>
  <si>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</si>
  <si>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</si>
  <si>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</si>
  <si>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</si>
  <si>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</si>
  <si>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</si>
  <si>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</si>
  <si>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</si>
  <si>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</si>
  <si>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</si>
  <si>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</si>
  <si>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</si>
  <si>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</si>
  <si>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</si>
  <si>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</si>
  <si>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</si>
  <si>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</si>
  <si>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</si>
  <si>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</si>
  <si>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</si>
  <si>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</si>
  <si>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</si>
  <si>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</si>
  <si>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</si>
  <si>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</si>
  <si>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</si>
  <si>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</si>
  <si>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</si>
  <si>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</si>
  <si>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</si>
  <si>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</si>
  <si>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</si>
  <si>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</si>
  <si>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</si>
  <si>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</si>
  <si>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</si>
  <si>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</si>
  <si>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</si>
  <si>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</si>
  <si>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</si>
  <si>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</si>
  <si>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</si>
  <si>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</si>
  <si>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</si>
  <si>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</si>
  <si>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</si>
  <si>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</si>
  <si>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</si>
  <si>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</si>
  <si>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</si>
  <si>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</si>
  <si>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</si>
  <si>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</si>
  <si>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</si>
  <si>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</si>
  <si>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</si>
  <si>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</si>
  <si>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</si>
  <si>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</si>
  <si>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</si>
  <si>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</si>
  <si>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</si>
  <si>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</si>
  <si>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</si>
  <si>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</si>
  <si>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</si>
  <si>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</si>
  <si>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</si>
  <si>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</si>
  <si>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</si>
  <si>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</si>
  <si>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</si>
  <si>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</si>
  <si>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</si>
  <si>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</si>
  <si>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</si>
  <si>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</si>
  <si>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</si>
  <si>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</si>
  <si>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</si>
  <si>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</si>
  <si>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</si>
  <si>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</si>
  <si>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</si>
  <si>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</si>
  <si>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</si>
  <si>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</si>
  <si>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</si>
  <si>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</si>
  <si>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</si>
  <si>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</si>
  <si>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</si>
  <si>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</si>
  <si>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</si>
  <si>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</si>
  <si>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</si>
  <si>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</si>
  <si>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</si>
  <si>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</si>
  <si>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</si>
  <si>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</si>
  <si>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</si>
  <si>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</si>
  <si>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</si>
  <si>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</si>
  <si>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</si>
  <si>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</si>
  <si>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</si>
  <si>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</si>
  <si>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</si>
  <si>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</si>
  <si>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</si>
  <si>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</si>
  <si>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</si>
  <si>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</si>
  <si>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</si>
  <si>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</si>
  <si>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</si>
  <si>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</si>
  <si>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</si>
  <si>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</si>
  <si>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</si>
  <si>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</si>
  <si>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</si>
  <si>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</si>
  <si>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</si>
  <si>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</si>
  <si>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</si>
  <si>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</si>
  <si>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</si>
  <si>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</si>
  <si>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</si>
  <si>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</si>
  <si>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</si>
  <si>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</si>
  <si>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</si>
  <si>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</si>
  <si>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</si>
  <si>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</si>
  <si>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</si>
  <si>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</si>
  <si>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</si>
  <si>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</si>
  <si>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</si>
  <si>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</si>
  <si>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</si>
  <si>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</si>
  <si>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</si>
  <si>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</si>
  <si>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</si>
  <si>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</si>
  <si>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</si>
  <si>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</si>
  <si>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</si>
  <si>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</si>
  <si>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</si>
  <si>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</si>
  <si>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</si>
  <si>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</si>
  <si>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</si>
  <si>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</si>
  <si>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</si>
  <si>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</si>
  <si>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</si>
  <si>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</si>
  <si>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</si>
  <si>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</si>
  <si>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</si>
  <si>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</si>
  <si>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</si>
  <si>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</si>
  <si>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</si>
  <si>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</si>
  <si>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</si>
  <si>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</si>
  <si>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</si>
  <si>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</si>
  <si>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</si>
  <si>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</si>
  <si>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</si>
  <si>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</si>
  <si>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</si>
  <si>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</si>
  <si>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</si>
  <si>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</si>
  <si>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</si>
  <si>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</si>
  <si>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</si>
  <si>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</si>
  <si>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</si>
  <si>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</si>
  <si>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</si>
  <si>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</si>
  <si>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</si>
  <si>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</si>
  <si>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</si>
  <si>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</si>
  <si>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</si>
  <si>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</si>
  <si>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</si>
  <si>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</si>
  <si>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</si>
  <si>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</si>
  <si>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</si>
  <si>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</si>
  <si>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</si>
  <si>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</si>
  <si>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</si>
  <si>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</si>
  <si>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</si>
  <si>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</si>
  <si>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</si>
  <si>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</si>
  <si>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</si>
  <si>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</si>
  <si>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</si>
  <si>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</si>
  <si>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</si>
  <si>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</si>
  <si>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</si>
  <si>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</si>
  <si>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</si>
  <si>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</si>
  <si>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</si>
  <si>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</si>
  <si>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</si>
  <si>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</si>
  <si>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</si>
  <si>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</si>
  <si>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</si>
  <si>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</si>
  <si>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</si>
  <si>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</si>
  <si>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</si>
  <si>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</si>
  <si>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</si>
  <si>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</si>
  <si>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</si>
  <si>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</si>
  <si>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</si>
  <si>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</si>
  <si>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</si>
  <si>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</si>
  <si>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</si>
  <si>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</si>
  <si>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</si>
  <si>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</si>
  <si>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</si>
  <si>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</si>
  <si>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</si>
  <si>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</si>
  <si>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</si>
  <si>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</si>
  <si>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</si>
  <si>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</si>
  <si>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</si>
  <si>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</si>
  <si>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</si>
  <si>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</si>
  <si>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</si>
  <si>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</si>
  <si>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</si>
  <si>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</si>
  <si>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</si>
  <si>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</si>
  <si>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</si>
  <si>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</si>
  <si>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</si>
  <si>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</si>
  <si>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</si>
  <si>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</si>
  <si>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</si>
  <si>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</si>
  <si>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</si>
  <si>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</si>
  <si>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</si>
  <si>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</si>
  <si>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</si>
  <si>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</si>
  <si>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</si>
  <si>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</si>
  <si>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</si>
  <si>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</si>
  <si>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</si>
  <si>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</si>
  <si>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</si>
  <si>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</si>
  <si>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</si>
  <si>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</si>
  <si>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</si>
  <si>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</si>
  <si>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</si>
  <si>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</si>
  <si>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</si>
  <si>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</si>
  <si>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</si>
  <si>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</si>
  <si>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</si>
  <si>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</si>
  <si>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</si>
  <si>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</si>
  <si>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</si>
  <si>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</si>
  <si>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</si>
  <si>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</si>
  <si>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</si>
  <si>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</si>
  <si>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</si>
  <si>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</si>
  <si>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</si>
  <si>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</si>
  <si>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</si>
  <si>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</si>
  <si>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</si>
  <si>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</si>
  <si>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</si>
  <si>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</si>
  <si>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</si>
  <si>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</si>
  <si>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</si>
  <si>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</si>
  <si>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</si>
  <si>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</si>
  <si>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</si>
  <si>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</si>
  <si>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</si>
  <si>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</si>
  <si>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</si>
  <si>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</si>
  <si>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</si>
  <si>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</si>
  <si>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</si>
  <si>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</si>
  <si>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</si>
  <si>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</si>
  <si>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</si>
  <si>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</si>
  <si>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</si>
  <si>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</si>
  <si>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</si>
  <si>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</si>
  <si>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</si>
  <si>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</si>
  <si>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</si>
  <si>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</si>
  <si>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</si>
  <si>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</si>
  <si>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</si>
  <si>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</si>
  <si>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</si>
  <si>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</si>
  <si>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</si>
  <si>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</si>
  <si>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</si>
  <si>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</si>
  <si>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</si>
  <si>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</si>
  <si>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</si>
  <si>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</si>
  <si>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</si>
  <si>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</si>
  <si>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</si>
  <si>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</si>
  <si>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</si>
  <si>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</si>
  <si>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</si>
  <si>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</si>
  <si>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</si>
  <si>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</si>
  <si>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</si>
  <si>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</si>
  <si>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</si>
  <si>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</si>
  <si>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</si>
  <si>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</si>
  <si>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</si>
  <si>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</si>
  <si>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</si>
  <si>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</si>
  <si>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</si>
  <si>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</si>
  <si>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</si>
  <si>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</si>
  <si>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</si>
  <si>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</si>
  <si>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</si>
  <si>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</si>
  <si>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</si>
  <si>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</si>
  <si>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</si>
  <si>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</si>
  <si>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</si>
  <si>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</si>
  <si>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</si>
  <si>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</si>
  <si>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</si>
  <si>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</si>
  <si>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</si>
  <si>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</si>
  <si>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</si>
  <si>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</si>
  <si>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</si>
  <si>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</si>
  <si>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</si>
  <si>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</si>
  <si>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</si>
  <si>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</si>
  <si>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</si>
  <si>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</si>
  <si>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</si>
  <si>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</si>
  <si>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</si>
  <si>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</si>
  <si>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</si>
  <si>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</si>
  <si>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</si>
  <si>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</si>
  <si>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</si>
  <si>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</si>
  <si>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</si>
  <si>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</si>
  <si>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</si>
  <si>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</si>
  <si>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</si>
  <si>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</si>
  <si>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</si>
  <si>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</si>
  <si>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</si>
  <si>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</si>
  <si>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</si>
  <si>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</si>
  <si>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</si>
  <si>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</si>
  <si>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</si>
  <si>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</si>
  <si>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</si>
  <si>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</si>
  <si>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</si>
  <si>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</si>
  <si>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</si>
  <si>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</si>
  <si>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</si>
  <si>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</si>
  <si>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</si>
  <si>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</si>
  <si>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</si>
  <si>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</si>
  <si>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</si>
  <si>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</si>
  <si>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</si>
  <si>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</si>
  <si>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</si>
  <si>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</si>
  <si>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</si>
  <si>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</si>
  <si>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</si>
  <si>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</si>
  <si>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</si>
  <si>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</si>
  <si>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</si>
  <si>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</si>
  <si>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</si>
  <si>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</si>
  <si>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</si>
  <si>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</si>
  <si>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</si>
  <si>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</si>
  <si>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</si>
  <si>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</si>
  <si>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</si>
  <si>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</si>
  <si>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</si>
  <si>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</si>
  <si>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</si>
  <si>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</si>
  <si>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</si>
  <si>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</si>
  <si>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</si>
  <si>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</si>
  <si>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</si>
  <si>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</si>
  <si>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</si>
  <si>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</si>
  <si>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</si>
  <si>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</si>
  <si>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</si>
  <si>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</si>
  <si>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</si>
  <si>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</si>
  <si>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</si>
  <si>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</si>
  <si>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</si>
  <si>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</si>
  <si>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</si>
  <si>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</si>
  <si>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</si>
  <si>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</si>
  <si>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</si>
  <si>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</si>
  <si>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</si>
  <si>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</si>
  <si>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</si>
  <si>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</si>
  <si>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</si>
  <si>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</si>
  <si>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</si>
  <si>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</si>
  <si>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</si>
  <si>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</si>
  <si>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</si>
  <si>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</si>
  <si>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</si>
  <si>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</si>
  <si>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</si>
  <si>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</si>
  <si>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</si>
  <si>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</si>
  <si>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</si>
  <si>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</si>
  <si>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</si>
  <si>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</si>
  <si>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</si>
  <si>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</si>
  <si>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</si>
  <si>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</si>
  <si>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</si>
  <si>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</si>
  <si>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</si>
  <si>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</si>
  <si>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</si>
  <si>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</si>
  <si>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</si>
  <si>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</si>
  <si>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</si>
  <si>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</si>
  <si>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</si>
  <si>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</si>
  <si>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</si>
  <si>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</si>
  <si>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</si>
  <si>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</si>
  <si>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</si>
  <si>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</si>
  <si>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</si>
  <si>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</si>
  <si>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</si>
  <si>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</si>
  <si>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</si>
  <si>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</si>
  <si>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</si>
  <si>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</si>
  <si>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</si>
  <si>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</si>
  <si>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</si>
  <si>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</si>
  <si>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</si>
  <si>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</si>
  <si>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</si>
  <si>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</si>
  <si>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</si>
  <si>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</si>
  <si>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</si>
  <si>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</si>
  <si>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</si>
  <si>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</si>
  <si>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</si>
  <si>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</si>
  <si>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</si>
  <si>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</si>
  <si>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</si>
  <si>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</si>
  <si>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</si>
  <si>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</si>
  <si>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</si>
  <si>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</si>
  <si>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</si>
  <si>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</si>
  <si>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</si>
  <si>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</si>
  <si>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</si>
  <si>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</si>
  <si>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</si>
  <si>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</si>
  <si>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</si>
  <si>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</si>
  <si>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</si>
  <si>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</si>
  <si>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</si>
  <si>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</si>
  <si>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</si>
  <si>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</si>
  <si>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</si>
  <si>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</si>
  <si>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</si>
  <si>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</si>
  <si>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</si>
  <si>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</si>
  <si>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</si>
  <si>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</si>
  <si>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</si>
  <si>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</si>
  <si>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</si>
  <si>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</si>
  <si>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</si>
  <si>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</si>
  <si>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</si>
  <si>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</si>
  <si>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</si>
  <si>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</si>
  <si>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</si>
  <si>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</si>
  <si>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</si>
  <si>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</si>
  <si>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</si>
  <si>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</si>
  <si>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</si>
  <si>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</si>
  <si>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</si>
  <si>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</si>
  <si>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</si>
  <si>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</si>
  <si>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</si>
  <si>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</si>
  <si>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</si>
  <si>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</si>
  <si>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</si>
  <si>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</si>
  <si>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</si>
  <si>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</si>
  <si>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</si>
  <si>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</si>
  <si>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</si>
  <si>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</si>
  <si>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</si>
  <si>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</si>
  <si>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</si>
  <si>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</si>
  <si>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</si>
  <si>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</si>
  <si>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</si>
  <si>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</si>
  <si>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</si>
  <si>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</si>
  <si>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</si>
  <si>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</si>
  <si>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</si>
  <si>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</si>
  <si>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</si>
  <si>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</si>
  <si>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</si>
  <si>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</si>
  <si>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</si>
  <si>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</si>
  <si>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</si>
  <si>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</si>
  <si>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</si>
  <si>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</si>
  <si>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</si>
  <si>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</si>
  <si>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</si>
  <si>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</si>
  <si>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</si>
  <si>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</si>
  <si>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</si>
  <si>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</si>
  <si>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</si>
  <si>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</si>
  <si>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</si>
  <si>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</si>
  <si>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</si>
  <si>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</si>
  <si>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</si>
  <si>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</si>
  <si>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</si>
  <si>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</si>
  <si>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</si>
  <si>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</si>
  <si>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</si>
  <si>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</si>
  <si>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</si>
  <si>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</si>
  <si>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</si>
  <si>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</si>
  <si>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</si>
  <si>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</si>
  <si>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</si>
  <si>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</si>
  <si>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</si>
  <si>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</si>
  <si>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</si>
  <si>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</si>
  <si>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</si>
  <si>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</si>
  <si>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</si>
  <si>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</si>
  <si>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</si>
  <si>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</si>
  <si>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</si>
  <si>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</si>
  <si>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</si>
  <si>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</si>
  <si>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</si>
  <si>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</si>
  <si>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</si>
  <si>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</si>
  <si>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</si>
  <si>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</si>
  <si>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</si>
  <si>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</si>
  <si>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</si>
  <si>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</si>
  <si>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</si>
  <si>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</si>
  <si>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</si>
  <si>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</si>
  <si>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</si>
  <si>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</si>
  <si>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</si>
  <si>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</si>
  <si>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</si>
  <si>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</si>
  <si>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</si>
  <si>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</si>
  <si>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</si>
  <si>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</si>
  <si>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</si>
  <si>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</si>
  <si>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</si>
  <si>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</si>
  <si>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</si>
  <si>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</si>
  <si>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</si>
  <si>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</si>
  <si>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</si>
  <si>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</si>
  <si>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</si>
  <si>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</si>
  <si>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</si>
  <si>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</si>
  <si>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</si>
  <si>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</si>
  <si>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</si>
  <si>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</si>
  <si>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</si>
  <si>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</si>
  <si>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</si>
  <si>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</si>
  <si>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</si>
  <si>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</si>
  <si>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</si>
  <si>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</si>
  <si>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</si>
  <si>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</si>
  <si>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</si>
  <si>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</si>
  <si>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</si>
  <si>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</si>
  <si>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</si>
  <si>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</si>
  <si>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</si>
  <si>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</si>
  <si>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</si>
  <si>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</si>
  <si>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</si>
  <si>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</si>
  <si>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</si>
  <si>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</si>
  <si>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</si>
  <si>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</si>
  <si>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</si>
  <si>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</si>
  <si>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</si>
  <si>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</si>
  <si>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</si>
  <si>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</si>
  <si>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</si>
  <si>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</si>
  <si>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</si>
  <si>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</si>
  <si>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</si>
  <si>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</si>
  <si>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</si>
  <si>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</si>
  <si>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</si>
  <si>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</si>
  <si>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</si>
  <si>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</si>
  <si>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</si>
  <si>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</si>
  <si>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</si>
  <si>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</si>
  <si>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</si>
  <si>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</si>
  <si>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</si>
  <si>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</si>
  <si>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</si>
  <si>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</si>
  <si>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</si>
  <si>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</si>
  <si>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</si>
  <si>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</si>
  <si>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</si>
  <si>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</si>
  <si>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</si>
  <si>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</si>
  <si>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</si>
  <si>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</si>
  <si>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</si>
  <si>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</si>
  <si>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</si>
  <si>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</si>
  <si>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</si>
  <si>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</si>
  <si>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</si>
  <si>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</si>
  <si>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</si>
  <si>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</si>
  <si>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</si>
  <si>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</si>
  <si>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</si>
  <si>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</si>
  <si>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</si>
  <si>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</si>
  <si>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</si>
  <si>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</si>
  <si>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</si>
  <si>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</si>
  <si>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</si>
  <si>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</si>
  <si>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</si>
  <si>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</si>
  <si>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</si>
  <si>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</si>
  <si>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</si>
  <si>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</si>
  <si>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</si>
  <si>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</si>
  <si>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</si>
  <si>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</si>
  <si>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</si>
  <si>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</si>
  <si>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</si>
  <si>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</si>
  <si>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</si>
  <si>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</si>
  <si>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</si>
  <si>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</si>
  <si>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</si>
  <si>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</si>
  <si>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</si>
  <si>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</si>
  <si>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</si>
  <si>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</si>
  <si>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</si>
  <si>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</si>
  <si>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</si>
  <si>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</si>
  <si>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</si>
  <si>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</si>
  <si>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</si>
  <si>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</si>
  <si>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</si>
  <si>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</si>
  <si>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</si>
  <si>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</si>
  <si>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</si>
  <si>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</si>
  <si>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</si>
  <si>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</si>
  <si>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</si>
  <si>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</si>
  <si>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</si>
  <si>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</si>
  <si>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</si>
  <si>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</si>
  <si>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</si>
  <si>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</si>
  <si>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</si>
  <si>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</si>
  <si>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</si>
  <si>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</si>
  <si>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</si>
  <si>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</si>
  <si>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</si>
  <si>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</si>
  <si>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</si>
  <si>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</si>
  <si>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</si>
  <si>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</si>
  <si>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</si>
  <si>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</si>
  <si>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</si>
  <si>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</si>
  <si>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</si>
  <si>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</si>
  <si>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</si>
  <si>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</si>
  <si>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</si>
  <si>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</si>
  <si>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</si>
  <si>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</si>
  <si>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</si>
  <si>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</si>
  <si>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</si>
  <si>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</si>
  <si>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</si>
  <si>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</si>
  <si>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</si>
  <si>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</si>
  <si>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</si>
  <si>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</si>
  <si>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</si>
  <si>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</si>
  <si>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</si>
  <si>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</si>
  <si>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</si>
  <si>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</si>
  <si>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</si>
  <si>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</si>
  <si>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</si>
  <si>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</si>
  <si>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</si>
  <si>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</si>
  <si>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</si>
  <si>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</si>
  <si>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</si>
  <si>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</si>
  <si>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</si>
  <si>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</si>
  <si>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</si>
  <si>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</si>
  <si>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</si>
  <si>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</si>
  <si>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</si>
  <si>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</si>
  <si>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</si>
  <si>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</si>
  <si>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</si>
  <si>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</si>
  <si>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</si>
  <si>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</si>
  <si>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</si>
  <si>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</si>
  <si>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</si>
  <si>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</si>
  <si>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</si>
  <si>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</si>
  <si>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</si>
  <si>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</si>
  <si>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</si>
  <si>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</si>
  <si>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</si>
  <si>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</si>
  <si>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</si>
  <si>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</si>
  <si>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</si>
  <si>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</si>
  <si>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</si>
  <si>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</si>
  <si>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</si>
  <si>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</si>
  <si>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</si>
  <si>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</si>
  <si>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</si>
  <si>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</si>
  <si>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</si>
  <si>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</si>
  <si>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</si>
  <si>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</si>
  <si>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</si>
  <si>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</si>
  <si>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</si>
  <si>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</si>
  <si>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</si>
  <si>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</si>
  <si>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</si>
  <si>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</si>
  <si>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</si>
  <si>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</si>
  <si>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</si>
  <si>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</si>
  <si>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</si>
  <si>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</si>
  <si>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</si>
  <si>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</si>
  <si>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</si>
  <si>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</si>
  <si>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</si>
  <si>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</si>
  <si>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</si>
  <si>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</si>
  <si>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</si>
  <si>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</si>
  <si>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</si>
  <si>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</si>
  <si>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</si>
  <si>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</si>
  <si>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</si>
  <si>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</si>
  <si>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</si>
  <si>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</si>
  <si>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</si>
  <si>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</si>
  <si>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</si>
  <si>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</si>
  <si>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</si>
  <si>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</si>
  <si>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</si>
  <si>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</si>
  <si>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</si>
  <si>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</si>
  <si>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</si>
  <si>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</si>
  <si>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</si>
  <si>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</si>
  <si>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</si>
  <si>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</si>
  <si>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</si>
  <si>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</si>
  <si>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</si>
  <si>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</si>
  <si>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</si>
  <si>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</si>
  <si>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</si>
  <si>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</si>
  <si>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</si>
  <si>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</si>
  <si>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</si>
  <si>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</si>
  <si>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</si>
  <si>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</si>
  <si>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</si>
  <si>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</si>
  <si>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</si>
  <si>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</si>
  <si>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</si>
  <si>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</si>
  <si>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</si>
  <si>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</si>
  <si>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</si>
  <si>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</si>
  <si>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</si>
  <si>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</si>
  <si>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</si>
  <si>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</si>
  <si>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</si>
  <si>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</si>
  <si>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</si>
  <si>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</si>
  <si>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</si>
  <si>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</si>
  <si>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</si>
  <si>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</si>
  <si>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</si>
  <si>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</si>
  <si>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</si>
  <si>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</si>
  <si>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</si>
  <si>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</si>
  <si>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</si>
  <si>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</si>
  <si>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</si>
  <si>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</si>
  <si>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</si>
  <si>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</si>
  <si>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</si>
  <si>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</si>
  <si>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</si>
  <si>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</si>
  <si>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</si>
  <si>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</si>
  <si>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</si>
  <si>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</si>
  <si>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</si>
  <si>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</si>
  <si>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</si>
  <si>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</si>
  <si>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</si>
  <si>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</si>
  <si>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</si>
  <si>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</si>
  <si>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</si>
  <si>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</si>
  <si>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</si>
  <si>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</si>
  <si>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</si>
  <si>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</si>
  <si>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</si>
  <si>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</si>
  <si>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</si>
  <si>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</si>
  <si>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</si>
  <si>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</si>
  <si>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</si>
  <si>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</si>
  <si>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</si>
  <si>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</si>
  <si>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</si>
  <si>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</si>
  <si>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</si>
  <si>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</si>
  <si>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</si>
  <si>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</si>
  <si>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</si>
  <si>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</si>
  <si>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</si>
  <si>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</si>
  <si>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</si>
  <si>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</si>
  <si>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</si>
  <si>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</si>
  <si>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</si>
  <si>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</si>
  <si>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</si>
  <si>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</si>
  <si>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</si>
  <si>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</si>
  <si>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</si>
  <si>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</si>
  <si>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</si>
  <si>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</si>
  <si>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</si>
  <si>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</si>
  <si>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</si>
  <si>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</si>
  <si>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</si>
  <si>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</si>
  <si>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</si>
  <si>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</si>
  <si>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</si>
  <si>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</si>
  <si>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</si>
  <si>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</si>
  <si>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</si>
  <si>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</si>
  <si>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</si>
  <si>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</si>
  <si>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</si>
  <si>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</si>
  <si>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</si>
  <si>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</si>
  <si>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</si>
  <si>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</si>
  <si>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</si>
  <si>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</si>
  <si>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</si>
  <si>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</si>
  <si>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</si>
  <si>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</si>
  <si>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</si>
  <si>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</si>
  <si>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</si>
  <si>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</si>
  <si>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</si>
  <si>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</si>
  <si>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</si>
  <si>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</si>
  <si>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</si>
  <si>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</si>
  <si>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</si>
  <si>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</si>
  <si>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</si>
  <si>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</si>
  <si>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</si>
  <si>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</si>
  <si>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</si>
  <si>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</si>
  <si>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</si>
  <si>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</si>
  <si>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</si>
  <si>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</si>
  <si>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</si>
  <si>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</si>
  <si>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</si>
  <si>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</si>
  <si>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</si>
  <si>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</si>
  <si>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</si>
  <si>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</si>
  <si>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</si>
  <si>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</si>
  <si>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</si>
  <si>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</si>
  <si>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</si>
  <si>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</si>
  <si>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</si>
  <si>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</si>
  <si>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</si>
  <si>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</si>
  <si>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</si>
  <si>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</si>
  <si>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</si>
  <si>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</si>
  <si>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</si>
  <si>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</si>
  <si>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</si>
  <si>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</si>
  <si>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</si>
  <si>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</si>
  <si>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</si>
  <si>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</si>
  <si>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</si>
  <si>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</si>
  <si>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</si>
  <si>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</si>
  <si>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</si>
  <si>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</si>
  <si>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</si>
  <si>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</si>
  <si>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</si>
  <si>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</si>
  <si>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</si>
  <si>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</si>
  <si>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</si>
  <si>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</si>
  <si>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</si>
  <si>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</si>
  <si>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</si>
  <si>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</si>
  <si>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</si>
  <si>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</si>
  <si>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</si>
  <si>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</si>
  <si>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</si>
  <si>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</si>
  <si>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</si>
  <si>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</si>
  <si>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</si>
  <si>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</si>
  <si>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</si>
  <si>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</si>
  <si>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</si>
  <si>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</si>
  <si>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</si>
  <si>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</si>
  <si>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</si>
  <si>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</si>
  <si>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</si>
  <si>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</si>
  <si>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</si>
  <si>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</si>
  <si>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</si>
  <si>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</si>
  <si>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</si>
  <si>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</si>
  <si>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</si>
  <si>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</si>
  <si>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</si>
  <si>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</si>
  <si>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</si>
  <si>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</si>
  <si>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</si>
  <si>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</si>
  <si>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</si>
  <si>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</si>
  <si>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</si>
  <si>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</si>
  <si>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</si>
  <si>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</si>
  <si>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</si>
  <si>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</si>
  <si>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</si>
  <si>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</si>
  <si>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</si>
  <si>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</si>
  <si>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</si>
  <si>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</si>
  <si>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</si>
  <si>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</si>
  <si>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</si>
  <si>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</si>
  <si>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</si>
  <si>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</si>
  <si>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</si>
  <si>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</si>
  <si>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</si>
  <si>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</si>
  <si>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</si>
  <si>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</si>
  <si>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</si>
  <si>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</si>
  <si>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</si>
  <si>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</si>
  <si>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</si>
  <si>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</si>
  <si>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</si>
  <si>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</si>
  <si>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</si>
  <si>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</si>
  <si>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</si>
  <si>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</si>
  <si>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</si>
  <si>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</si>
  <si>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</si>
  <si>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</si>
  <si>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</si>
  <si>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</si>
  <si>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</si>
  <si>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</si>
  <si>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</si>
  <si>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</si>
  <si>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</si>
  <si>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</si>
  <si>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</si>
  <si>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</si>
  <si>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</si>
  <si>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</si>
  <si>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</si>
  <si>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</si>
  <si>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</si>
  <si>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</si>
  <si>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</si>
  <si>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</si>
  <si>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</si>
  <si>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</si>
  <si>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</si>
  <si>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</si>
  <si>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</si>
  <si>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</si>
  <si>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</si>
  <si>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</si>
  <si>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</si>
  <si>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</si>
  <si>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</si>
  <si>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</si>
  <si>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</si>
  <si>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</si>
  <si>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</si>
  <si>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</si>
  <si>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</si>
  <si>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</si>
  <si>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</si>
  <si>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</si>
  <si>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</si>
  <si>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</si>
  <si>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</si>
  <si>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</si>
  <si>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</si>
  <si>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</si>
  <si>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</si>
  <si>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</si>
  <si>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</si>
  <si>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</si>
  <si>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</si>
  <si>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</si>
  <si>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</si>
  <si>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</si>
  <si>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</si>
  <si>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</si>
  <si>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</si>
  <si>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</si>
  <si>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</si>
  <si>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</si>
  <si>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</si>
  <si>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</si>
  <si>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</si>
  <si>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</si>
  <si>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</si>
  <si>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</si>
  <si>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</si>
  <si>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</si>
  <si>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</si>
  <si>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</si>
  <si>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</si>
  <si>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</si>
  <si>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</si>
  <si>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</si>
  <si>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</si>
  <si>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</si>
  <si>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</si>
  <si>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</si>
  <si>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</si>
  <si>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</si>
  <si>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</si>
  <si>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</si>
  <si>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</si>
  <si>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</si>
  <si>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</si>
  <si>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</si>
  <si>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</si>
  <si>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</si>
  <si>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</si>
  <si>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</si>
  <si>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</si>
  <si>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</si>
  <si>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</si>
  <si>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</si>
  <si>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</si>
  <si>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</si>
  <si>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</si>
  <si>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</si>
  <si>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</si>
  <si>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</si>
  <si>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</si>
  <si>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</si>
  <si>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</si>
  <si>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</si>
  <si>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</si>
  <si>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</si>
  <si>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</si>
  <si>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</si>
  <si>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</si>
  <si>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</si>
  <si>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</si>
  <si>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</si>
  <si>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</si>
  <si>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</si>
  <si>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</si>
  <si>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</si>
  <si>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</si>
  <si>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</si>
  <si>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</si>
  <si>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</si>
  <si>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</si>
  <si>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</si>
  <si>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</si>
  <si>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</si>
  <si>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</si>
  <si>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</si>
  <si>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</si>
  <si>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</si>
  <si>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</si>
  <si>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</si>
  <si>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</si>
  <si>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</si>
  <si>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</si>
  <si>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</si>
  <si>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</si>
  <si>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</si>
  <si>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</si>
  <si>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</si>
  <si>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</si>
  <si>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</si>
  <si>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</si>
  <si>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</si>
  <si>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</si>
  <si>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</si>
  <si>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</si>
  <si>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</si>
  <si>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</si>
  <si>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</si>
  <si>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</si>
  <si>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</si>
  <si>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</si>
  <si>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</si>
  <si>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</si>
  <si>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</si>
  <si>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</si>
  <si>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</si>
  <si>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</si>
  <si>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</si>
  <si>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</si>
  <si>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</si>
  <si>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</si>
  <si>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</si>
  <si>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</si>
  <si>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</si>
  <si>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</si>
  <si>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</si>
  <si>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</si>
  <si>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</si>
  <si>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</si>
  <si>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</si>
  <si>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</si>
  <si>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</si>
  <si>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</si>
  <si>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</si>
  <si>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</si>
  <si>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</si>
  <si>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</si>
  <si>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</si>
  <si>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</si>
  <si>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</si>
  <si>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</si>
  <si>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</si>
  <si>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</si>
  <si>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</si>
  <si>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</si>
  <si>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</si>
  <si>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</si>
  <si>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</si>
  <si>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</si>
  <si>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</si>
  <si>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</si>
  <si>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</si>
  <si>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</si>
  <si>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</si>
  <si>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</si>
  <si>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</si>
  <si>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</si>
  <si>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</si>
  <si>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</si>
  <si>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</si>
  <si>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</si>
  <si>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</si>
  <si>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</si>
  <si>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</si>
  <si>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</si>
  <si>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</si>
  <si>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</si>
  <si>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</si>
  <si>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</si>
  <si>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</si>
  <si>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</si>
  <si>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</si>
  <si>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</si>
  <si>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</si>
  <si>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</si>
  <si>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</si>
  <si>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</si>
  <si>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</si>
  <si>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</si>
  <si>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</si>
  <si>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</si>
  <si>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</si>
  <si>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</si>
  <si>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</si>
  <si>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</si>
  <si>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</si>
  <si>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</si>
  <si>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</si>
  <si>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</si>
  <si>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</si>
  <si>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</si>
  <si>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</si>
  <si>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</si>
  <si>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</si>
  <si>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</si>
  <si>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</si>
  <si>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</si>
  <si>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</si>
  <si>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</si>
  <si>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</si>
  <si>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</si>
  <si>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</si>
  <si>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</si>
  <si>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</si>
  <si>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</si>
  <si>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</si>
  <si>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</si>
  <si>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</si>
  <si>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</si>
  <si>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</si>
  <si>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</si>
  <si>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</si>
  <si>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</si>
  <si>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</si>
  <si>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</si>
  <si>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</si>
  <si>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</si>
  <si>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</si>
  <si>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</si>
  <si>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</si>
  <si>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</si>
  <si>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</si>
  <si>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</si>
  <si>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</si>
  <si>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</si>
  <si>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</si>
  <si>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</si>
  <si>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</si>
  <si>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</si>
  <si>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</si>
  <si>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</si>
  <si>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</si>
  <si>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</si>
  <si>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</si>
  <si>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</si>
  <si>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</si>
  <si>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</si>
  <si>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</si>
  <si>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</si>
  <si>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</si>
  <si>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</si>
  <si>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</si>
  <si>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</si>
  <si>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</si>
  <si>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</si>
  <si>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</si>
  <si>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</si>
  <si>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</si>
  <si>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</si>
  <si>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</si>
  <si>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</si>
  <si>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</si>
  <si>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</si>
  <si>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</si>
  <si>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</si>
  <si>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</si>
  <si>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</si>
  <si>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</si>
  <si>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</si>
  <si>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</si>
  <si>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</si>
  <si>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</si>
  <si>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</si>
  <si>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</si>
  <si>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</si>
  <si>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</si>
  <si>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</si>
  <si>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</si>
  <si>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</si>
  <si>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</si>
  <si>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</si>
  <si>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</si>
  <si>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</si>
  <si>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</si>
  <si>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</si>
  <si>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</si>
  <si>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</si>
  <si>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</si>
  <si>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</si>
  <si>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</si>
  <si>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</si>
  <si>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</si>
  <si>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</si>
  <si>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</si>
  <si>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</si>
  <si>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</si>
  <si>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</si>
  <si>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</si>
  <si>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</si>
  <si>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</si>
  <si>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</si>
  <si>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</si>
  <si>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</si>
  <si>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</si>
  <si>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</si>
  <si>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</si>
  <si>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</si>
  <si>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</si>
  <si>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</si>
  <si>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</si>
  <si>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</si>
  <si>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</si>
  <si>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</si>
  <si>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</si>
  <si>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</si>
  <si>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</si>
  <si>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</si>
  <si>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</si>
  <si>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</si>
  <si>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</si>
  <si>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</si>
  <si>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</si>
  <si>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</si>
  <si>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</si>
  <si>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</si>
  <si>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</si>
  <si>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</si>
  <si>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</si>
  <si>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</si>
  <si>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</si>
  <si>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</si>
  <si>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</si>
  <si>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</si>
  <si>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</si>
  <si>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</si>
  <si>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</si>
  <si>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</si>
  <si>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</si>
  <si>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</si>
  <si>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</si>
  <si>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</si>
  <si>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</si>
  <si>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</si>
  <si>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</si>
  <si>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</si>
  <si>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</si>
  <si>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</si>
  <si>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</si>
  <si>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</si>
  <si>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</si>
  <si>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</si>
  <si>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</si>
  <si>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</si>
  <si>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</si>
  <si>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</si>
  <si>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</si>
  <si>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</si>
  <si>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</si>
  <si>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</si>
  <si>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</si>
  <si>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</si>
  <si>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</si>
  <si>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</si>
  <si>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</si>
  <si>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</si>
  <si>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</si>
  <si>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</si>
  <si>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</si>
  <si>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</si>
  <si>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</si>
  <si>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</si>
  <si>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</si>
  <si>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</si>
  <si>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</si>
  <si>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</si>
  <si>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</si>
  <si>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</si>
  <si>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</si>
  <si>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</si>
  <si>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</si>
  <si>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</si>
  <si>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</si>
  <si>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</si>
  <si>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</si>
  <si>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</si>
  <si>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</si>
  <si>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</si>
  <si>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</si>
  <si>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</si>
  <si>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</si>
  <si>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</si>
  <si>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</si>
  <si>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</si>
  <si>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</si>
  <si>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</si>
  <si>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</si>
  <si>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</si>
  <si>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</si>
  <si>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</si>
  <si>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</si>
  <si>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</si>
  <si>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</si>
  <si>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</si>
  <si>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</si>
  <si>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</si>
  <si>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</si>
  <si>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</si>
  <si>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</si>
  <si>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</si>
  <si>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</si>
  <si>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</si>
  <si>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</si>
  <si>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</si>
  <si>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</si>
  <si>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</si>
  <si>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</si>
  <si>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</si>
  <si>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</si>
  <si>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</si>
  <si>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</si>
  <si>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</si>
  <si>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</si>
  <si>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</si>
  <si>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</si>
  <si>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</si>
  <si>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</si>
  <si>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</si>
  <si>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</si>
  <si>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</si>
  <si>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</si>
  <si>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</si>
  <si>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</si>
  <si>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</si>
  <si>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</si>
  <si>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</si>
  <si>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</si>
  <si>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</si>
  <si>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</si>
  <si>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</si>
  <si>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</si>
  <si>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</si>
  <si>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</si>
  <si>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</si>
  <si>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</si>
  <si>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</si>
  <si>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</si>
  <si>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</si>
  <si>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</si>
  <si>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</si>
  <si>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</si>
  <si>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</si>
  <si>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</si>
  <si>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</si>
  <si>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</si>
  <si>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</si>
  <si>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</si>
  <si>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</si>
  <si>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</si>
  <si>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</si>
  <si>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</si>
  <si>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</si>
  <si>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</si>
  <si>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</si>
  <si>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</si>
  <si>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</si>
  <si>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</si>
  <si>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</si>
  <si>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</si>
  <si>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</si>
  <si>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</si>
  <si>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</si>
  <si>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</si>
  <si>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</si>
  <si>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</si>
  <si>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</si>
  <si>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</si>
  <si>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</si>
  <si>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</si>
  <si>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</si>
  <si>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</si>
  <si>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</si>
  <si>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</si>
  <si>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</si>
  <si>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</si>
  <si>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</si>
  <si>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</si>
  <si>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</si>
  <si>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</si>
  <si>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</si>
  <si>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</si>
  <si>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</si>
  <si>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</si>
  <si>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</si>
  <si>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</si>
  <si>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</si>
  <si>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</si>
  <si>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</si>
  <si>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</si>
  <si>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</si>
  <si>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</si>
  <si>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</si>
  <si>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</si>
  <si>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</si>
  <si>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</si>
  <si>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</si>
  <si>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</si>
  <si>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</si>
  <si>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</si>
  <si>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</si>
  <si>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</si>
  <si>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</si>
  <si>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</si>
  <si>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</si>
  <si>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</si>
  <si>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</si>
  <si>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</si>
  <si>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</si>
  <si>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</si>
  <si>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</si>
  <si>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</si>
  <si>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</si>
  <si>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</si>
  <si>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</si>
  <si>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</si>
  <si>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</si>
  <si>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</si>
  <si>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</si>
  <si>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</si>
  <si>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</si>
  <si>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</si>
  <si>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</si>
  <si>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</si>
  <si>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</si>
  <si>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</si>
  <si>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</si>
  <si>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</si>
  <si>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</si>
  <si>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</si>
  <si>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</si>
  <si>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</si>
  <si>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</si>
  <si>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</si>
  <si>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</si>
  <si>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</si>
  <si>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</si>
  <si>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</si>
  <si>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</si>
  <si>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</si>
  <si>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</si>
  <si>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</si>
  <si>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</si>
  <si>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</si>
  <si>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</si>
  <si>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</si>
  <si>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</si>
  <si>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</si>
  <si>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</si>
  <si>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</si>
  <si>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</si>
  <si>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</si>
  <si>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</si>
  <si>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</si>
  <si>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</si>
  <si>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</si>
  <si>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</si>
  <si>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</si>
  <si>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</si>
  <si>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</si>
  <si>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</si>
  <si>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</si>
  <si>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</si>
  <si>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</si>
  <si>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</si>
  <si>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</si>
  <si>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</si>
  <si>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</si>
  <si>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</si>
  <si>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</si>
  <si>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</si>
  <si>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</si>
  <si>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</si>
  <si>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</si>
  <si>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</si>
  <si>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</si>
  <si>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</si>
  <si>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</si>
  <si>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</si>
  <si>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</si>
  <si>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</si>
  <si>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</si>
  <si>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</si>
  <si>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</si>
  <si>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</si>
  <si>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</si>
  <si>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</si>
  <si>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</si>
  <si>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</si>
  <si>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</si>
  <si>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</si>
  <si>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</si>
  <si>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</si>
  <si>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</si>
  <si>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</si>
  <si>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</si>
  <si>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</si>
  <si>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</si>
  <si>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</si>
  <si>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</si>
  <si>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</si>
  <si>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</si>
  <si>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</si>
  <si>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</si>
  <si>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</si>
  <si>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</si>
  <si>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</si>
  <si>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</si>
  <si>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</si>
  <si>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</si>
  <si>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</si>
  <si>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</si>
  <si>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</si>
  <si>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</si>
  <si>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</si>
  <si>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</si>
  <si>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</si>
  <si>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</si>
  <si>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</si>
  <si>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</si>
  <si>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</si>
  <si>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</si>
  <si>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</si>
  <si>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</si>
  <si>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</si>
  <si>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</si>
  <si>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</si>
  <si>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</si>
  <si>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</si>
  <si>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</si>
  <si>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</si>
  <si>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</si>
  <si>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</si>
  <si>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</si>
  <si>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</si>
  <si>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</si>
  <si>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</si>
  <si>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</si>
  <si>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</si>
  <si>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</si>
  <si>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</si>
  <si>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</si>
  <si>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</si>
  <si>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</si>
  <si>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</si>
  <si>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</si>
  <si>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</si>
  <si>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</si>
  <si>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</si>
  <si>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</si>
  <si>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</si>
  <si>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</si>
  <si>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</si>
  <si>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</si>
  <si>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</si>
  <si>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</si>
  <si>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</si>
  <si>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</si>
  <si>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</si>
  <si>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</si>
  <si>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</si>
  <si>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</si>
  <si>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</si>
  <si>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</si>
  <si>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</si>
  <si>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</si>
  <si>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</si>
  <si>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</si>
  <si>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</si>
  <si>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</si>
  <si>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</si>
  <si>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</si>
  <si>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</si>
  <si>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</si>
  <si>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</si>
  <si>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</si>
  <si>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</si>
  <si>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</si>
  <si>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</si>
  <si>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</si>
  <si>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</si>
  <si>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</si>
  <si>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</si>
  <si>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</si>
  <si>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</si>
  <si>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</si>
  <si>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</si>
  <si>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</si>
  <si>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</si>
  <si>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</si>
  <si>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</si>
  <si>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</si>
  <si>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</si>
  <si>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</si>
  <si>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</si>
  <si>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</si>
  <si>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</si>
  <si>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</si>
  <si>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</si>
  <si>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</si>
  <si>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</si>
  <si>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</si>
  <si>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</si>
  <si>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</si>
  <si>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</si>
  <si>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</si>
  <si>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</si>
  <si>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</si>
  <si>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</si>
  <si>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</si>
  <si>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</si>
  <si>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</si>
  <si>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</si>
  <si>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</si>
  <si>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</si>
  <si>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</si>
  <si>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</si>
  <si>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</si>
  <si>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</si>
  <si>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</si>
  <si>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</si>
  <si>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</si>
  <si>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</si>
  <si>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</si>
  <si>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</si>
  <si>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</si>
  <si>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</si>
  <si>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</si>
  <si>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</si>
  <si>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</si>
  <si>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</si>
  <si>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</si>
  <si>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</si>
  <si>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</si>
  <si>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</si>
  <si>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</si>
  <si>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</si>
  <si>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</si>
  <si>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</si>
  <si>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</si>
  <si>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</si>
  <si>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</si>
  <si>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</si>
  <si>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</si>
  <si>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</si>
  <si>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</si>
  <si>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</si>
  <si>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</si>
  <si>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</si>
  <si>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</si>
  <si>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</si>
  <si>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</si>
  <si>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</si>
  <si>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</si>
  <si>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</si>
  <si>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</si>
  <si>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</si>
  <si>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</si>
  <si>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</si>
  <si>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</si>
  <si>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</si>
  <si>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</si>
  <si>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</si>
  <si>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</si>
  <si>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</si>
  <si>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</si>
  <si>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</si>
  <si>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</si>
  <si>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</si>
  <si>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</si>
  <si>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</si>
  <si>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</si>
  <si>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</si>
  <si>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</si>
  <si>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</si>
  <si>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</si>
  <si>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</si>
  <si>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</si>
  <si>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</si>
  <si>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</si>
  <si>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</si>
  <si>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</si>
  <si>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</si>
  <si>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</si>
  <si>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</si>
  <si>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</si>
  <si>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</si>
  <si>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</si>
  <si>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</si>
  <si>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</si>
  <si>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</si>
  <si>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</si>
  <si>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</si>
  <si>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</si>
  <si>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</si>
  <si>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</si>
  <si>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</si>
  <si>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</si>
  <si>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</si>
  <si>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</si>
  <si>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</si>
  <si>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</si>
  <si>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</si>
  <si>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</si>
  <si>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</si>
  <si>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</si>
  <si>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</si>
  <si>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</si>
  <si>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</si>
  <si>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</si>
  <si>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</si>
  <si>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</si>
  <si>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</si>
  <si>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</si>
  <si>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</si>
  <si>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</si>
  <si>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</si>
  <si>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</si>
  <si>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</si>
  <si>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</si>
  <si>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</si>
  <si>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</si>
  <si>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</si>
  <si>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</si>
  <si>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</si>
  <si>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</si>
  <si>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</si>
  <si>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</si>
  <si>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</si>
  <si>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</si>
  <si>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</si>
  <si>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</si>
  <si>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</si>
  <si>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</si>
  <si>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</si>
  <si>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</si>
  <si>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</si>
  <si>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</si>
  <si>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</si>
  <si>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</si>
  <si>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</si>
  <si>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</si>
  <si>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</si>
  <si>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</si>
  <si>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</si>
  <si>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</si>
  <si>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</si>
  <si>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</si>
  <si>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</si>
  <si>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</si>
  <si>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</si>
  <si>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</si>
  <si>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</si>
  <si>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</si>
  <si>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</si>
  <si>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</si>
  <si>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</si>
  <si>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</si>
  <si>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</si>
  <si>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</si>
  <si>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</si>
  <si>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</si>
  <si>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</si>
  <si>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</si>
  <si>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</si>
  <si>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</si>
  <si>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</si>
  <si>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</si>
  <si>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</si>
  <si>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</si>
  <si>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</si>
  <si>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</si>
  <si>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</si>
  <si>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</si>
  <si>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</si>
  <si>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</si>
  <si>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</si>
  <si>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</si>
  <si>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</si>
  <si>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</si>
  <si>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</si>
  <si>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</si>
  <si>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</si>
  <si>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</si>
  <si>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</si>
  <si>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</si>
  <si>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</si>
  <si>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</si>
  <si>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</si>
  <si>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</si>
  <si>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</si>
  <si>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</si>
  <si>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</si>
  <si>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</si>
  <si>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</si>
  <si>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</si>
  <si>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</si>
  <si>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</si>
  <si>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</si>
  <si>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</si>
  <si>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</si>
  <si>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</si>
  <si>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</si>
  <si>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</si>
  <si>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</si>
  <si>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</si>
  <si>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</si>
  <si>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</si>
  <si>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</si>
  <si>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</si>
  <si>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</si>
  <si>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</si>
  <si>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</si>
  <si>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</si>
  <si>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</si>
  <si>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</si>
  <si>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</si>
  <si>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</si>
  <si>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</si>
  <si>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</si>
  <si>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</si>
  <si>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</si>
  <si>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</si>
  <si>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</si>
  <si>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</si>
  <si>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</si>
  <si>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</si>
  <si>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</si>
  <si>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</si>
  <si>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</si>
  <si>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</si>
  <si>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</si>
  <si>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</si>
  <si>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</si>
  <si>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</si>
  <si>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</si>
  <si>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</si>
  <si>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</si>
  <si>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</si>
  <si>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</si>
  <si>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</si>
  <si>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</si>
  <si>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</si>
  <si>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</si>
  <si>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</si>
  <si>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</si>
  <si>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</si>
  <si>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</si>
  <si>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</si>
  <si>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</si>
  <si>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</si>
  <si>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</si>
  <si>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</si>
  <si>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</si>
  <si>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</si>
  <si>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</si>
  <si>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</si>
  <si>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</si>
  <si>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</si>
  <si>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</si>
  <si>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</si>
  <si>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</si>
  <si>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</si>
  <si>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</si>
  <si>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</si>
  <si>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</si>
  <si>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</si>
  <si>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</si>
  <si>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</si>
  <si>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</si>
  <si>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</si>
  <si>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</si>
  <si>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</si>
  <si>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</si>
  <si>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</si>
  <si>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</si>
  <si>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</si>
  <si>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</si>
  <si>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</si>
  <si>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</si>
  <si>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</si>
  <si>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</si>
  <si>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</si>
  <si>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</si>
  <si>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</si>
  <si>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</si>
  <si>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</si>
  <si>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</si>
  <si>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</si>
  <si>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</si>
  <si>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</si>
  <si>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</si>
  <si>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</si>
  <si>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</si>
  <si>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</si>
  <si>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</si>
  <si>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</si>
  <si>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</si>
  <si>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</si>
  <si>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</si>
  <si>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</si>
  <si>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</si>
  <si>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</si>
  <si>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</si>
  <si>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</si>
  <si>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</si>
  <si>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</si>
  <si>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</si>
  <si>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</si>
  <si>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</si>
  <si>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</si>
  <si>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</si>
  <si>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</si>
  <si>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</si>
  <si>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</si>
  <si>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</si>
  <si>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</si>
  <si>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</si>
  <si>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</si>
  <si>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</si>
  <si>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</si>
  <si>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</si>
  <si>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</si>
  <si>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</si>
  <si>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</si>
  <si>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</si>
  <si>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</si>
  <si>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</si>
  <si>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</si>
  <si>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</si>
  <si>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</si>
  <si>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</si>
  <si>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</si>
  <si>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</si>
  <si>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</si>
  <si>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</si>
  <si>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</si>
  <si>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</si>
  <si>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</si>
  <si>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</si>
  <si>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</si>
  <si>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</si>
  <si>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</si>
  <si>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</si>
  <si>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</si>
  <si>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</si>
  <si>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</si>
  <si>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</si>
  <si>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</si>
  <si>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</si>
  <si>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</si>
  <si>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</si>
  <si>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</si>
  <si>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</si>
  <si>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</si>
  <si>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</si>
  <si>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</si>
  <si>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</si>
  <si>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</si>
  <si>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</si>
  <si>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</si>
  <si>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</si>
  <si>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</si>
  <si>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</si>
  <si>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</si>
  <si>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</si>
  <si>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</si>
  <si>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</si>
  <si>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</si>
  <si>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</si>
  <si>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</si>
  <si>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</si>
  <si>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</si>
  <si>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</si>
  <si>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</si>
  <si>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</si>
  <si>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</si>
  <si>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</si>
  <si>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</si>
  <si>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</si>
  <si>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</si>
  <si>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</si>
  <si>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</si>
  <si>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</si>
  <si>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</si>
  <si>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</si>
  <si>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</si>
  <si>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</si>
  <si>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</si>
  <si>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</si>
  <si>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</si>
  <si>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</si>
  <si>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</si>
  <si>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</si>
  <si>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</si>
  <si>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</si>
  <si>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</si>
  <si>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</si>
  <si>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</si>
  <si>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</si>
  <si>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</si>
  <si>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</si>
  <si>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</si>
  <si>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</si>
  <si>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</si>
  <si>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</si>
  <si>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</si>
  <si>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</si>
  <si>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</si>
  <si>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</si>
  <si>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</si>
  <si>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</si>
  <si>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</si>
  <si>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</si>
  <si>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</si>
  <si>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</si>
  <si>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</si>
  <si>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</si>
  <si>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</si>
  <si>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</si>
  <si>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</si>
  <si>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</si>
  <si>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</si>
  <si>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</si>
  <si>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</si>
  <si>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</si>
  <si>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</si>
  <si>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</si>
  <si>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</si>
  <si>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</si>
  <si>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</si>
  <si>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</si>
  <si>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</si>
  <si>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</si>
  <si>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</si>
  <si>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</si>
  <si>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</si>
  <si>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</si>
  <si>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</si>
  <si>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</si>
  <si>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</si>
  <si>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</si>
  <si>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</si>
  <si>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</si>
  <si>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</si>
  <si>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</si>
  <si>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</si>
  <si>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</si>
  <si>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</si>
  <si>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</si>
  <si>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</si>
  <si>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</si>
  <si>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</si>
  <si>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</si>
  <si>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</si>
  <si>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</si>
  <si>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</si>
  <si>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</si>
  <si>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</si>
  <si>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</si>
  <si>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</si>
  <si>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</si>
  <si>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</si>
  <si>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</si>
  <si>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</si>
  <si>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</si>
  <si>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</si>
  <si>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</si>
  <si>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</si>
  <si>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</si>
  <si>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</si>
  <si>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</si>
  <si>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</si>
  <si>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</si>
  <si>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</si>
  <si>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</si>
  <si>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</si>
  <si>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</si>
  <si>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</si>
  <si>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</si>
  <si>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</si>
  <si>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</si>
  <si>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</si>
  <si>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</si>
  <si>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</si>
  <si>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</si>
  <si>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</si>
  <si>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</si>
  <si>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</si>
  <si>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</si>
  <si>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</si>
  <si>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</si>
  <si>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</si>
  <si>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</si>
  <si>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</si>
  <si>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</si>
  <si>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</si>
  <si>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</si>
  <si>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</si>
  <si>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</si>
  <si>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</si>
  <si>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</si>
  <si>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</si>
  <si>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</si>
  <si>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</si>
  <si>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</si>
  <si>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</si>
  <si>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</si>
  <si>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</si>
  <si>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</si>
  <si>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</si>
  <si>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</si>
  <si>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</si>
  <si>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</si>
  <si>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</si>
  <si>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</si>
  <si>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</si>
  <si>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</si>
  <si>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</si>
  <si>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</si>
  <si>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</si>
  <si>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</si>
  <si>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</si>
  <si>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</si>
  <si>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</si>
  <si>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</si>
  <si>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</si>
  <si>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</si>
  <si>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</si>
  <si>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</si>
  <si>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</si>
  <si>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</si>
  <si>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</si>
  <si>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</si>
  <si>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</si>
  <si>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</si>
  <si>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</si>
  <si>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</si>
  <si>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</si>
  <si>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</si>
  <si>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</si>
  <si>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</si>
  <si>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</si>
  <si>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</si>
  <si>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</si>
  <si>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</si>
  <si>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</si>
  <si>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</si>
  <si>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</si>
  <si>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</si>
  <si>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</si>
  <si>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</si>
  <si>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</si>
  <si>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</si>
  <si>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</si>
  <si>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</si>
  <si>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</si>
  <si>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</si>
  <si>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</si>
  <si>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</si>
  <si>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</si>
  <si>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</si>
  <si>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</si>
  <si>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</si>
  <si>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</si>
  <si>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</si>
  <si>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</si>
  <si>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</si>
  <si>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</si>
  <si>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</si>
  <si>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</si>
  <si>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</si>
  <si>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</si>
  <si>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</si>
  <si>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</si>
  <si>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</si>
  <si>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</si>
  <si>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</si>
  <si>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</si>
  <si>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</si>
  <si>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</si>
  <si>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</si>
  <si>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</si>
  <si>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</si>
  <si>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</si>
  <si>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</si>
  <si>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</si>
  <si>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</si>
  <si>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</si>
  <si>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</si>
  <si>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</si>
  <si>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</si>
  <si>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</si>
  <si>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</si>
  <si>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</si>
  <si>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</si>
  <si>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</si>
  <si>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</si>
  <si>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</si>
  <si>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</si>
  <si>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</si>
  <si>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</si>
  <si>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</si>
  <si>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</si>
  <si>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</si>
  <si>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</si>
  <si>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</si>
  <si>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</si>
  <si>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</si>
  <si>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</si>
  <si>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</si>
  <si>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</si>
  <si>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</si>
  <si>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</si>
  <si>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</si>
  <si>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</si>
  <si>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</si>
  <si>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</si>
  <si>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</si>
  <si>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</si>
  <si>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</si>
  <si>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</si>
  <si>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</si>
  <si>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</si>
  <si>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</si>
  <si>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</si>
  <si>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</si>
  <si>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</si>
  <si>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</si>
  <si>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</si>
  <si>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</si>
  <si>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</si>
  <si>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</si>
  <si>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</si>
  <si>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</si>
  <si>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</si>
  <si>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</si>
  <si>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</si>
  <si>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</si>
  <si>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</si>
  <si>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</si>
  <si>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</si>
  <si>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</si>
  <si>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</si>
  <si>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</si>
  <si>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</si>
  <si>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</si>
  <si>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</si>
  <si>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</si>
  <si>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</si>
  <si>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</si>
  <si>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</si>
  <si>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</si>
  <si>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</si>
  <si>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</si>
  <si>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</si>
  <si>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</si>
  <si>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</si>
  <si>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</si>
  <si>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</si>
  <si>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</si>
  <si>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</si>
  <si>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</si>
  <si>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</si>
  <si>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</si>
  <si>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</si>
  <si>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</si>
  <si>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</si>
  <si>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</si>
  <si>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</si>
  <si>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</si>
  <si>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</si>
  <si>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</si>
  <si>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</si>
  <si>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</si>
  <si>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</si>
  <si>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</si>
  <si>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</si>
  <si>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</si>
  <si>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</si>
  <si>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</si>
  <si>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</si>
  <si>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</si>
  <si>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</si>
  <si>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</si>
  <si>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</si>
  <si>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</si>
  <si>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</si>
  <si>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</si>
  <si>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</si>
  <si>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</si>
  <si>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</si>
  <si>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</si>
  <si>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</si>
  <si>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</si>
  <si>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</si>
  <si>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</si>
  <si>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</si>
  <si>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</si>
  <si>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</si>
  <si>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</si>
  <si>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</si>
  <si>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</si>
  <si>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</si>
  <si>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</si>
  <si>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</si>
  <si>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</si>
  <si>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</si>
  <si>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</si>
  <si>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</si>
  <si>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</si>
  <si>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</si>
  <si>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</si>
  <si>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</si>
  <si>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</si>
  <si>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</si>
  <si>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</si>
  <si>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</si>
  <si>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</si>
  <si>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</si>
  <si>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</si>
  <si>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</si>
  <si>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</si>
  <si>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</si>
  <si>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</si>
  <si>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</si>
  <si>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</si>
  <si>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</si>
  <si>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</si>
  <si>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</si>
  <si>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</si>
  <si>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</si>
  <si>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</si>
  <si>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</si>
  <si>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</si>
  <si>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</si>
  <si>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</si>
  <si>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</si>
  <si>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</si>
  <si>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</si>
  <si>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</si>
  <si>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</si>
  <si>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</si>
  <si>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</si>
  <si>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</si>
  <si>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</si>
  <si>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</si>
  <si>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</si>
  <si>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</si>
  <si>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</si>
  <si>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</si>
  <si>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</si>
  <si>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</si>
  <si>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</si>
  <si>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</si>
  <si>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</si>
  <si>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</si>
  <si>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</si>
  <si>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</si>
  <si>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</si>
  <si>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</si>
  <si>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</si>
  <si>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</si>
  <si>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</si>
  <si>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</si>
  <si>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</si>
  <si>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</si>
  <si>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</si>
  <si>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</si>
  <si>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</si>
  <si>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</si>
  <si>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</si>
  <si>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</si>
  <si>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</si>
  <si>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</si>
  <si>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</si>
  <si>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</si>
  <si>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</si>
  <si>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</si>
  <si>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</si>
  <si>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</si>
  <si>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</si>
  <si>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</si>
  <si>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</si>
  <si>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</si>
  <si>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</si>
  <si>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</si>
  <si>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</si>
  <si>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</si>
  <si>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</si>
  <si>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</si>
  <si>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</si>
  <si>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</si>
  <si>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</si>
  <si>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</si>
  <si>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</si>
  <si>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</si>
  <si>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</si>
  <si>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</si>
  <si>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</si>
  <si>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</si>
  <si>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</si>
  <si>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</si>
  <si>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</si>
  <si>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</si>
  <si>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</si>
  <si>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</si>
  <si>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</si>
  <si>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</si>
  <si>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</si>
  <si>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</si>
  <si>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</si>
  <si>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</si>
  <si>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</si>
  <si>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</si>
  <si>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</si>
  <si>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</si>
  <si>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</si>
  <si>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</si>
  <si>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</si>
  <si>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</si>
  <si>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</si>
  <si>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</si>
  <si>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</si>
  <si>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</si>
  <si>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</si>
  <si>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</si>
  <si>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</si>
  <si>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</si>
  <si>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</si>
  <si>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</si>
  <si>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</si>
  <si>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</si>
  <si>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</si>
  <si>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</si>
  <si>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</si>
  <si>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</si>
  <si>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</si>
  <si>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</si>
  <si>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</si>
  <si>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</si>
  <si>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</si>
  <si>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</si>
  <si>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</si>
  <si>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</si>
  <si>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</si>
  <si>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</si>
  <si>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</si>
  <si>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</si>
  <si>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</si>
  <si>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</si>
  <si>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</si>
  <si>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</si>
  <si>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</si>
  <si>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</si>
  <si>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</si>
  <si>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</si>
  <si>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</si>
  <si>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</si>
  <si>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</si>
  <si>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</si>
  <si>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</si>
  <si>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</si>
  <si>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</si>
  <si>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</si>
  <si>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</si>
  <si>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</si>
  <si>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</si>
  <si>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</si>
  <si>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</si>
  <si>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</si>
  <si>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</si>
  <si>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</si>
  <si>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</si>
  <si>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</si>
  <si>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</si>
  <si>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</si>
  <si>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</si>
  <si>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</si>
  <si>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</si>
  <si>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</si>
  <si>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</si>
  <si>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</si>
  <si>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</si>
  <si>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</si>
  <si>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</si>
  <si>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</si>
  <si>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</si>
  <si>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</si>
  <si>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</si>
  <si>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</si>
  <si>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</si>
  <si>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</si>
  <si>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</si>
  <si>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</si>
  <si>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</si>
  <si>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</si>
  <si>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</si>
  <si>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</si>
  <si>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</si>
  <si>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</si>
  <si>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</si>
  <si>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</si>
  <si>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</si>
  <si>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</si>
  <si>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</si>
  <si>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</si>
  <si>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</si>
  <si>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</si>
  <si>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</si>
  <si>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</si>
  <si>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</si>
  <si>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</si>
  <si>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</si>
  <si>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</si>
  <si>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</si>
  <si>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</si>
  <si>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</si>
  <si>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</si>
  <si>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</si>
  <si>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</si>
  <si>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</si>
  <si>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</si>
  <si>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</si>
  <si>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</si>
  <si>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</si>
  <si>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</si>
  <si>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</si>
  <si>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</si>
  <si>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</si>
  <si>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</si>
  <si>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</si>
  <si>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</si>
  <si>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</si>
  <si>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</si>
  <si>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</si>
  <si>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</si>
  <si>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</si>
  <si>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</si>
  <si>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</si>
  <si>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</si>
  <si>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</si>
  <si>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</si>
  <si>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</si>
  <si>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</si>
  <si>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</si>
  <si>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</si>
  <si>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</si>
  <si>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</si>
  <si>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</si>
  <si>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</si>
  <si>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</si>
  <si>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</si>
  <si>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</si>
  <si>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</si>
  <si>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</si>
  <si>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</si>
  <si>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</si>
  <si>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</si>
  <si>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</si>
  <si>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</si>
  <si>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</si>
  <si>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</si>
  <si>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</si>
  <si>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</si>
  <si>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</si>
  <si>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</si>
  <si>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</si>
  <si>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</si>
  <si>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</si>
  <si>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</si>
  <si>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</si>
  <si>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</si>
  <si>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</si>
  <si>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</si>
  <si>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</si>
  <si>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</si>
  <si>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</si>
  <si>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</si>
  <si>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</si>
  <si>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</si>
  <si>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</si>
  <si>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</si>
  <si>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</si>
  <si>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</si>
  <si>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</si>
  <si>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</si>
  <si>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</si>
  <si>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</si>
  <si>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</si>
  <si>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</si>
  <si>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</si>
  <si>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</si>
  <si>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</si>
  <si>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</si>
  <si>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</si>
  <si>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</si>
  <si>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</si>
  <si>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</si>
  <si>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</si>
  <si>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</si>
  <si>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</si>
  <si>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</si>
  <si>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</si>
  <si>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</si>
  <si>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</si>
  <si>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</si>
  <si>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</si>
  <si>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</si>
  <si>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</si>
  <si>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</si>
  <si>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</si>
  <si>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</si>
  <si>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</si>
  <si>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</si>
  <si>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</si>
  <si>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</si>
  <si>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</si>
  <si>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</si>
  <si>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</si>
  <si>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</si>
  <si>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</si>
  <si>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</si>
  <si>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</si>
  <si>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</si>
  <si>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</si>
  <si>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</si>
  <si>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</si>
  <si>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</si>
  <si>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</si>
  <si>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</si>
  <si>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</si>
  <si>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</si>
  <si>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</si>
  <si>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</si>
  <si>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</si>
  <si>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</si>
  <si>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</si>
  <si>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</si>
  <si>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</si>
  <si>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</si>
  <si>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</si>
  <si>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</si>
  <si>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</si>
  <si>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</si>
  <si>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</si>
  <si>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</si>
  <si>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</si>
  <si>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</si>
  <si>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</si>
  <si>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</si>
  <si>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</si>
  <si>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</si>
  <si>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</si>
  <si>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</si>
  <si>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</si>
  <si>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</si>
  <si>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</si>
  <si>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</si>
  <si>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</si>
  <si>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</si>
  <si>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</si>
  <si>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</si>
  <si>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</si>
  <si>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</si>
  <si>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</si>
  <si>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</si>
  <si>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</si>
  <si>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</si>
  <si>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</si>
  <si>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</si>
  <si>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</si>
  <si>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</si>
  <si>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</si>
  <si>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</si>
  <si>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</si>
  <si>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</si>
  <si>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</si>
  <si>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</si>
  <si>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</si>
  <si>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</si>
  <si>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</si>
  <si>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</si>
  <si>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</si>
  <si>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</si>
  <si>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</si>
  <si>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</si>
  <si>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</si>
  <si>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</si>
  <si>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</si>
  <si>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</si>
  <si>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</si>
  <si>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</si>
  <si>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</si>
  <si>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</si>
  <si>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</si>
  <si>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</si>
  <si>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</si>
  <si>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</si>
  <si>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</si>
  <si>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</si>
  <si>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</si>
  <si>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</si>
  <si>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</si>
  <si>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</si>
  <si>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</si>
  <si>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</si>
  <si>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</si>
  <si>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</si>
  <si>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</si>
  <si>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</si>
  <si>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</si>
  <si>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</si>
  <si>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</si>
  <si>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</si>
  <si>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</si>
  <si>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</si>
  <si>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</si>
  <si>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</si>
  <si>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</si>
  <si>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</si>
  <si>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</si>
  <si>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</si>
  <si>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</si>
  <si>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</si>
  <si>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</si>
  <si>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</si>
  <si>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</si>
  <si>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</si>
  <si>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</si>
  <si>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</si>
  <si>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</si>
  <si>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</si>
  <si>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</si>
  <si>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</si>
  <si>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</si>
  <si>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</si>
  <si>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</si>
  <si>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</si>
  <si>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</si>
  <si>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</si>
  <si>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</si>
  <si>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</si>
  <si>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</si>
  <si>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</si>
  <si>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</si>
  <si>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</si>
  <si>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</si>
  <si>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</si>
  <si>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</si>
  <si>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</si>
  <si>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</si>
  <si>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</si>
  <si>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</si>
  <si>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</si>
  <si>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</si>
  <si>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</si>
  <si>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</si>
  <si>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</si>
  <si>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</si>
  <si>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</si>
  <si>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</si>
  <si>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</si>
  <si>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</si>
  <si>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</si>
  <si>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</si>
  <si>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</si>
  <si>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</si>
  <si>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</si>
  <si>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</si>
  <si>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</si>
  <si>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</si>
  <si>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</si>
  <si>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</si>
  <si>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</si>
  <si>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</si>
  <si>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</si>
  <si>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</si>
  <si>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</si>
  <si>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</si>
  <si>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</si>
  <si>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</si>
  <si>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</si>
  <si>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</si>
  <si>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</si>
  <si>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</si>
  <si>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</si>
  <si>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</si>
  <si>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</si>
  <si>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</si>
  <si>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</si>
  <si>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</si>
  <si>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</si>
  <si>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</si>
  <si>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</si>
  <si>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</si>
  <si>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</si>
  <si>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</si>
  <si>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</si>
  <si>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</si>
  <si>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</si>
  <si>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</si>
  <si>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</si>
  <si>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</si>
  <si>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</si>
  <si>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</si>
  <si>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</si>
  <si>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</si>
  <si>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</si>
  <si>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</si>
  <si>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</si>
  <si>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</si>
  <si>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</si>
  <si>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</si>
  <si>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</si>
  <si>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</si>
  <si>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</si>
  <si>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</si>
  <si>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</si>
  <si>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</si>
  <si>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</si>
  <si>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</si>
  <si>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</si>
  <si>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</si>
  <si>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</si>
  <si>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</si>
  <si>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</si>
  <si>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</si>
  <si>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</si>
  <si>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</si>
  <si>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</si>
  <si>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</si>
  <si>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</si>
  <si>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</si>
  <si>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</si>
  <si>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</si>
  <si>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</si>
  <si>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</si>
  <si>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</si>
  <si>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</si>
  <si>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</si>
  <si>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</si>
  <si>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</si>
  <si>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</si>
  <si>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</si>
  <si>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</si>
  <si>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</si>
  <si>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</si>
  <si>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</si>
  <si>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</si>
  <si>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</si>
  <si>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</si>
  <si>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</si>
  <si>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</si>
  <si>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</si>
  <si>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</si>
  <si>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</si>
  <si>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</si>
  <si>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</si>
  <si>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</si>
  <si>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</si>
  <si>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</si>
  <si>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</si>
  <si>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</si>
  <si>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</si>
  <si>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</si>
  <si>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</si>
  <si>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</si>
  <si>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</si>
  <si>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</si>
  <si>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</si>
  <si>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</si>
  <si>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</si>
  <si>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</si>
  <si>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</si>
  <si>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</si>
  <si>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</si>
  <si>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</si>
  <si>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</si>
  <si>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</si>
  <si>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</si>
  <si>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</si>
  <si>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</si>
  <si>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</si>
  <si>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</si>
  <si>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</si>
  <si>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</si>
  <si>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</si>
  <si>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</si>
  <si>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</si>
  <si>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</si>
  <si>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</si>
  <si>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</si>
  <si>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</si>
  <si>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</si>
  <si>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</si>
  <si>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</si>
  <si>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</si>
  <si>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</si>
  <si>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</si>
  <si>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</si>
  <si>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</si>
  <si>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</si>
  <si>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</si>
  <si>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</si>
  <si>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</si>
  <si>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</si>
  <si>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</si>
  <si>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</si>
  <si>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</si>
  <si>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</si>
  <si>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</si>
  <si>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</si>
  <si>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</si>
  <si>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</si>
  <si>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</si>
  <si>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</si>
  <si>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</si>
  <si>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</si>
  <si>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</si>
  <si>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</si>
  <si>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</si>
  <si>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</si>
  <si>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</si>
  <si>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</si>
  <si>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</si>
  <si>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</si>
  <si>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</si>
  <si>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</si>
  <si>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</si>
  <si>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</si>
  <si>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</si>
  <si>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</si>
  <si>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</si>
  <si>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</si>
  <si>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</si>
  <si>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</si>
  <si>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</si>
  <si>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</si>
  <si>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</si>
  <si>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</si>
  <si>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</si>
  <si>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</si>
  <si>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</si>
  <si>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</si>
  <si>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</si>
  <si>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</si>
  <si>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</si>
  <si>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</si>
  <si>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</si>
  <si>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</si>
  <si>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</si>
  <si>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</si>
  <si>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</si>
  <si>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</si>
  <si>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</si>
  <si>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</si>
  <si>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</si>
  <si>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</si>
  <si>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</si>
  <si>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</si>
  <si>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</si>
  <si>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</si>
  <si>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</si>
  <si>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</si>
  <si>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</si>
  <si>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</si>
  <si>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</si>
  <si>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</si>
  <si>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</si>
  <si>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</si>
  <si>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</si>
  <si>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</si>
  <si>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</si>
  <si>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</si>
  <si>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</si>
  <si>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</si>
  <si>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</si>
  <si>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</si>
  <si>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</si>
  <si>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</si>
  <si>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</si>
  <si>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</si>
  <si>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</si>
  <si>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</si>
  <si>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</si>
  <si>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</si>
  <si>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</si>
  <si>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</si>
  <si>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</si>
  <si>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</si>
  <si>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</si>
  <si>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</si>
  <si>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</si>
  <si>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</si>
  <si>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</si>
  <si>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</si>
  <si>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</si>
  <si>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</si>
  <si>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</si>
  <si>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</si>
  <si>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</si>
  <si>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</si>
  <si>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</si>
  <si>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</si>
  <si>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</si>
  <si>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</si>
  <si>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</si>
  <si>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</si>
  <si>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</si>
  <si>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</si>
  <si>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</si>
  <si>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</si>
  <si>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</si>
  <si>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</si>
  <si>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</si>
  <si>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</si>
  <si>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</si>
  <si>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</si>
  <si>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</si>
  <si>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</si>
  <si>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</si>
  <si>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</si>
  <si>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</si>
  <si>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</si>
  <si>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</si>
  <si>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</si>
  <si>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</si>
  <si>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</si>
  <si>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</si>
  <si>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</si>
  <si>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</si>
  <si>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</si>
  <si>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</si>
  <si>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</si>
  <si>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</si>
  <si>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</si>
  <si>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</si>
  <si>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</si>
  <si>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</si>
  <si>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</si>
  <si>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</si>
  <si>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</si>
  <si>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</si>
  <si>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</si>
  <si>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</si>
  <si>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</si>
  <si>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</si>
  <si>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</si>
  <si>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</si>
  <si>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</si>
  <si>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</si>
  <si>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</si>
  <si>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</si>
  <si>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</si>
  <si>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</si>
  <si>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</si>
  <si>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</si>
  <si>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</si>
  <si>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</si>
  <si>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</si>
  <si>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</si>
  <si>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</si>
  <si>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</si>
  <si>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</si>
  <si>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</si>
  <si>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</si>
  <si>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</si>
  <si>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</si>
  <si>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</si>
  <si>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</si>
  <si>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</si>
  <si>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</si>
  <si>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</si>
  <si>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</si>
  <si>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</si>
  <si>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</si>
  <si>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</si>
  <si>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</si>
  <si>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</si>
  <si>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</si>
  <si>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</si>
  <si>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</si>
  <si>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</si>
  <si>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</si>
  <si>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</si>
  <si>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</si>
  <si>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</si>
  <si>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</si>
  <si>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</si>
  <si>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</si>
  <si>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</si>
  <si>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</si>
  <si>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</si>
  <si>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</si>
  <si>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</si>
  <si>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</si>
  <si>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</si>
  <si>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</si>
  <si>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</si>
  <si>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</si>
  <si>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</si>
  <si>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</si>
  <si>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</si>
  <si>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</si>
  <si>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</si>
  <si>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</si>
  <si>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</si>
  <si>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</si>
  <si>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</si>
  <si>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</si>
  <si>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</si>
  <si>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</si>
  <si>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</si>
  <si>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</si>
  <si>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</si>
  <si>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</si>
  <si>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</si>
  <si>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</si>
  <si>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</si>
  <si>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</si>
  <si>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</si>
  <si>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</si>
  <si>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</si>
  <si>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</si>
  <si>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</si>
  <si>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</si>
  <si>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</si>
  <si>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</si>
  <si>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</si>
  <si>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</si>
  <si>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</si>
  <si>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</si>
  <si>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</si>
  <si>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</si>
  <si>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</si>
  <si>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</si>
  <si>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</si>
  <si>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</si>
  <si>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</si>
  <si>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</si>
  <si>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</si>
  <si>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</si>
  <si>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</si>
  <si>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</si>
  <si>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</si>
  <si>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</si>
  <si>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</si>
  <si>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</si>
  <si>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</si>
  <si>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</si>
  <si>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</si>
  <si>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</si>
  <si>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</si>
  <si>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</si>
  <si>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</si>
  <si>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</si>
  <si>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</si>
  <si>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</si>
  <si>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</si>
  <si>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</si>
  <si>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</si>
  <si>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</si>
  <si>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</si>
  <si>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</si>
  <si>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</si>
  <si>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</si>
  <si>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</si>
  <si>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</si>
  <si>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</si>
  <si>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</si>
  <si>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</si>
  <si>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</si>
  <si>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</si>
  <si>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</si>
  <si>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</si>
  <si>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</si>
  <si>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</si>
  <si>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</si>
  <si>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</si>
  <si>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</si>
  <si>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</si>
  <si>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</si>
  <si>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</si>
  <si>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</si>
  <si>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</si>
  <si>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</si>
  <si>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</si>
  <si>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</si>
  <si>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</si>
  <si>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</si>
  <si>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</si>
  <si>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</si>
  <si>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</si>
  <si>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</si>
  <si>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</si>
  <si>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</si>
  <si>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</si>
  <si>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</si>
  <si>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</si>
  <si>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</si>
  <si>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</si>
  <si>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</si>
  <si>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</si>
  <si>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</si>
  <si>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</si>
  <si>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</si>
  <si>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</si>
  <si>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</si>
  <si>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</si>
  <si>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</si>
  <si>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</si>
  <si>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</si>
  <si>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</si>
  <si>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</si>
  <si>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</si>
  <si>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</si>
  <si>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</si>
  <si>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</si>
  <si>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</si>
  <si>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</si>
  <si>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</si>
  <si>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</si>
  <si>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</si>
  <si>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</si>
  <si>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</si>
  <si>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</si>
  <si>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</si>
  <si>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</si>
  <si>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</si>
  <si>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</si>
  <si>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</si>
  <si>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</si>
  <si>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</si>
  <si>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</si>
  <si>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</si>
  <si>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</si>
  <si>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</si>
  <si>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</si>
  <si>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</si>
  <si>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</si>
  <si>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</si>
  <si>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</si>
  <si>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</si>
  <si>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</si>
  <si>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</si>
  <si>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</si>
  <si>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</si>
  <si>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</si>
  <si>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</si>
  <si>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</si>
  <si>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</si>
  <si>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</si>
  <si>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</si>
  <si>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</si>
  <si>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</si>
  <si>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</si>
  <si>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</si>
  <si>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</si>
  <si>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</si>
  <si>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</si>
  <si>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</si>
  <si>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</si>
  <si>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</si>
  <si>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</si>
  <si>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</si>
  <si>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</si>
  <si>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</si>
  <si>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</si>
  <si>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</si>
  <si>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</si>
  <si>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</si>
  <si>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</si>
  <si>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</si>
  <si>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</si>
  <si>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</si>
  <si>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</si>
  <si>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</si>
  <si>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</si>
  <si>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</si>
  <si>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</si>
  <si>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</si>
  <si>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</si>
  <si>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</si>
  <si>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</si>
  <si>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</si>
  <si>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</si>
  <si>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</si>
  <si>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</si>
  <si>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</si>
  <si>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</si>
  <si>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</si>
  <si>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</si>
  <si>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</si>
  <si>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</si>
  <si>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</si>
  <si>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</si>
  <si>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</si>
  <si>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</si>
  <si>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</si>
  <si>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</si>
  <si>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</si>
  <si>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</si>
  <si>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</si>
  <si>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</si>
  <si>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</si>
  <si>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</si>
  <si>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</si>
  <si>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</si>
  <si>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</si>
  <si>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</si>
  <si>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</si>
  <si>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</si>
  <si>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</si>
  <si>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</si>
  <si>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</si>
  <si>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</si>
  <si>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</si>
  <si>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</si>
  <si>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</si>
  <si>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</si>
  <si>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</si>
  <si>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</si>
  <si>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</si>
  <si>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</si>
  <si>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</si>
  <si>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</si>
  <si>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</si>
  <si>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</si>
  <si>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</si>
  <si>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</si>
  <si>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</si>
  <si>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</si>
  <si>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</si>
  <si>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</si>
  <si>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</si>
  <si>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</si>
  <si>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</si>
  <si>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</si>
  <si>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</si>
  <si>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</si>
  <si>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</si>
  <si>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</si>
  <si>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</si>
  <si>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</si>
  <si>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</si>
  <si>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</si>
  <si>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</si>
  <si>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</si>
  <si>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</si>
  <si>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</si>
  <si>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</si>
  <si>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</si>
  <si>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</si>
  <si>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</si>
  <si>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</si>
  <si>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</si>
  <si>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</si>
  <si>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</si>
  <si>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</si>
  <si>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</si>
  <si>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</si>
  <si>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</si>
  <si>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</si>
  <si>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</si>
  <si>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</si>
  <si>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</si>
  <si>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</si>
  <si>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</si>
  <si>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</si>
  <si>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</si>
  <si>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</si>
  <si>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</si>
  <si>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</si>
  <si>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</si>
  <si>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</si>
  <si>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</si>
  <si>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</si>
  <si>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</si>
  <si>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</si>
  <si>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</si>
  <si>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</si>
  <si>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</si>
  <si>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</si>
  <si>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</si>
  <si>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</si>
  <si>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</si>
  <si>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</si>
  <si>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</si>
  <si>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</si>
  <si>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</si>
  <si>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</si>
  <si>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</si>
  <si>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</si>
  <si>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</si>
  <si>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</si>
  <si>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</si>
  <si>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</si>
  <si>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</si>
  <si>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</si>
  <si>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</si>
  <si>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</si>
  <si>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</si>
  <si>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</si>
  <si>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</si>
  <si>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</si>
  <si>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</si>
  <si>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</si>
  <si>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</si>
  <si>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</si>
  <si>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</si>
  <si>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</si>
  <si>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</si>
  <si>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</si>
  <si>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</si>
  <si>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</si>
  <si>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</si>
  <si>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</si>
  <si>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</si>
  <si>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</si>
  <si>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</si>
  <si>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</si>
  <si>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</si>
  <si>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</si>
  <si>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</si>
  <si>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</si>
  <si>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</si>
  <si>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</si>
  <si>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</si>
  <si>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</si>
  <si>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</si>
  <si>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</si>
  <si>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</si>
  <si>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</si>
  <si>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</si>
  <si>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</si>
  <si>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</si>
  <si>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</si>
  <si>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</si>
  <si>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</si>
  <si>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</si>
  <si>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</si>
  <si>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</si>
  <si>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</si>
  <si>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</si>
  <si>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</si>
  <si>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</si>
  <si>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</si>
  <si>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</si>
  <si>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</si>
  <si>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</si>
  <si>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</si>
  <si>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</si>
  <si>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</si>
  <si>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</si>
  <si>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</si>
  <si>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</si>
  <si>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</si>
  <si>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</si>
  <si>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</si>
  <si>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</si>
  <si>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</si>
  <si>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</si>
  <si>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</si>
  <si>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</si>
  <si>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</si>
  <si>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</si>
  <si>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</si>
  <si>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</si>
  <si>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</si>
  <si>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</si>
  <si>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</si>
  <si>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</si>
  <si>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</si>
  <si>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</si>
  <si>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</si>
  <si>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</si>
  <si>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</si>
  <si>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</si>
  <si>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</si>
  <si>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</si>
  <si>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</si>
  <si>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</si>
  <si>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</si>
  <si>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</si>
  <si>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</si>
  <si>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</si>
  <si>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</si>
  <si>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</si>
  <si>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</si>
  <si>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</si>
  <si>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</si>
  <si>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</si>
  <si>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</si>
  <si>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</si>
  <si>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</si>
  <si>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</si>
  <si>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</si>
  <si>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</si>
  <si>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</si>
  <si>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</si>
  <si>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</si>
  <si>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</si>
  <si>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</si>
  <si>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</si>
  <si>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</si>
  <si>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</si>
  <si>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</si>
  <si>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</si>
  <si>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</si>
  <si>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</si>
  <si>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</si>
  <si>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</si>
  <si>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</si>
  <si>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</si>
  <si>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</si>
  <si>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</si>
  <si>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</si>
  <si>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</si>
  <si>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</si>
  <si>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</si>
  <si>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</si>
  <si>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</si>
  <si>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</si>
  <si>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</si>
  <si>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</si>
  <si>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</si>
  <si>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</si>
  <si>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</si>
  <si>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</si>
  <si>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</si>
  <si>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</si>
  <si>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</si>
  <si>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</si>
  <si>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</si>
  <si>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</si>
  <si>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</si>
  <si>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</si>
  <si>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</si>
  <si>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</si>
  <si>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</si>
  <si>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</si>
  <si>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</si>
  <si>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</si>
  <si>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</si>
  <si>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</si>
  <si>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</si>
  <si>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</si>
  <si>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</si>
  <si>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</si>
  <si>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</si>
  <si>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</si>
  <si>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</si>
  <si>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</si>
  <si>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</si>
  <si>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</si>
  <si>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</si>
  <si>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</si>
  <si>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</si>
  <si>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</si>
  <si>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</si>
  <si>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</si>
  <si>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</si>
  <si>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</si>
  <si>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</si>
  <si>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</si>
  <si>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</si>
  <si>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</si>
  <si>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</si>
  <si>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</si>
  <si>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</si>
  <si>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</si>
  <si>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</si>
  <si>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</si>
  <si>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</si>
  <si>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</si>
  <si>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</si>
  <si>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</si>
  <si>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</si>
  <si>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</si>
  <si>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</si>
  <si>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</si>
  <si>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</si>
  <si>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</si>
  <si>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</si>
  <si>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</si>
  <si>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</si>
  <si>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</si>
  <si>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</si>
  <si>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</si>
  <si>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</si>
  <si>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</si>
  <si>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</si>
  <si>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</si>
  <si>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</si>
  <si>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</si>
  <si>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</si>
  <si>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</si>
  <si>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</si>
  <si>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</si>
  <si>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</si>
  <si>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</si>
  <si>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</si>
  <si>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</si>
  <si>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</si>
  <si>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</si>
  <si>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</si>
  <si>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</si>
  <si>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</si>
  <si>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</si>
  <si>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</si>
  <si>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</si>
  <si>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</si>
  <si>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</si>
  <si>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</si>
  <si>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</si>
  <si>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</si>
  <si>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</si>
  <si>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</si>
  <si>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</si>
  <si>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</si>
  <si>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</si>
  <si>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</si>
  <si>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</si>
  <si>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</si>
  <si>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</si>
  <si>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</si>
  <si>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</si>
  <si>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</si>
  <si>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</si>
  <si>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</si>
  <si>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</si>
  <si>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</si>
  <si>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</si>
  <si>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</si>
  <si>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</si>
  <si>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</si>
  <si>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</si>
  <si>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</si>
  <si>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</si>
  <si>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</si>
  <si>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</si>
  <si>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</si>
  <si>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</si>
  <si>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</si>
  <si>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</si>
  <si>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</si>
  <si>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</si>
  <si>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</si>
  <si>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</si>
  <si>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</si>
  <si>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</si>
  <si>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</si>
  <si>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</si>
  <si>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</si>
  <si>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</si>
  <si>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</si>
  <si>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</si>
  <si>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</si>
  <si>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</si>
  <si>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</si>
  <si>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</si>
  <si>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</si>
  <si>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</si>
  <si>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</si>
  <si>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</si>
  <si>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</si>
  <si>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</si>
  <si>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</si>
  <si>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</si>
  <si>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</si>
  <si>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</si>
  <si>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</si>
  <si>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</si>
  <si>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</si>
  <si>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</si>
  <si>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</si>
  <si>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</si>
  <si>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</si>
  <si>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</si>
  <si>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</si>
  <si>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</si>
  <si>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</si>
  <si>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</si>
  <si>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</si>
  <si>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</si>
  <si>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</si>
  <si>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</si>
  <si>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</si>
  <si>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</si>
  <si>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</si>
  <si>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</si>
  <si>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</si>
  <si>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</si>
  <si>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</si>
  <si>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</si>
  <si>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</si>
  <si>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</si>
  <si>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</si>
  <si>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</si>
  <si>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</si>
  <si>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</si>
  <si>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</si>
  <si>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</si>
  <si>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</si>
  <si>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</si>
  <si>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</si>
  <si>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</si>
  <si>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</si>
  <si>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</si>
  <si>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</si>
  <si>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</si>
  <si>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</si>
  <si>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</si>
  <si>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</si>
  <si>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</si>
  <si>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</si>
  <si>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</si>
  <si>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</si>
  <si>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</si>
  <si>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</si>
  <si>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</si>
  <si>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</si>
  <si>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</si>
  <si>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</si>
  <si>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</si>
  <si>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</si>
  <si>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</si>
  <si>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</si>
  <si>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</si>
  <si>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</si>
  <si>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</si>
  <si>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</si>
  <si>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</si>
  <si>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</si>
  <si>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</si>
  <si>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</si>
  <si>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</si>
  <si>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</si>
  <si>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</si>
  <si>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</si>
  <si>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</si>
  <si>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</si>
  <si>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</si>
  <si>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</si>
  <si>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</si>
  <si>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</si>
  <si>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</si>
  <si>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</si>
  <si>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</si>
  <si>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</si>
  <si>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</si>
  <si>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</si>
  <si>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</si>
  <si>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</si>
  <si>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</si>
  <si>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</si>
  <si>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</si>
  <si>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</si>
  <si>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</si>
  <si>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</si>
  <si>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</si>
  <si>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</si>
  <si>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</si>
  <si>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</si>
  <si>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</si>
  <si>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</si>
  <si>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</si>
  <si>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</si>
  <si>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</si>
  <si>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</si>
  <si>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</si>
  <si>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</si>
  <si>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</si>
  <si>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</si>
  <si>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</si>
  <si>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</si>
  <si>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</si>
  <si>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</si>
  <si>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</si>
  <si>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</si>
  <si>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</si>
  <si>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</si>
  <si>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</si>
  <si>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</si>
  <si>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</si>
  <si>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</si>
  <si>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</si>
  <si>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</si>
  <si>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</si>
  <si>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</si>
  <si>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</si>
  <si>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</si>
  <si>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</si>
  <si>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</si>
  <si>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</si>
  <si>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</si>
  <si>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</si>
  <si>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</si>
  <si>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</si>
  <si>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</si>
  <si>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</si>
  <si>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</si>
  <si>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</si>
  <si>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</si>
  <si>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</si>
  <si>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</si>
  <si>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</si>
  <si>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</si>
  <si>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</si>
  <si>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</si>
  <si>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</si>
  <si>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</si>
  <si>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</si>
  <si>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</si>
  <si>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</si>
  <si>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</si>
  <si>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</si>
  <si>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</si>
  <si>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</si>
  <si>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</si>
  <si>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</si>
  <si>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</si>
  <si>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</si>
  <si>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</si>
  <si>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</si>
  <si>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</si>
  <si>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</si>
  <si>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</si>
  <si>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</si>
  <si>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</si>
  <si>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</si>
  <si>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</si>
  <si>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</si>
  <si>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</si>
  <si>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</si>
  <si>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</si>
  <si>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</si>
  <si>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</si>
  <si>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</si>
  <si>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</si>
  <si>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</si>
  <si>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</si>
  <si>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</si>
  <si>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</si>
  <si>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</si>
  <si>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</si>
  <si>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</si>
  <si>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</si>
  <si>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</si>
  <si>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</si>
  <si>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</si>
  <si>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</si>
  <si>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</si>
  <si>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</si>
  <si>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</si>
  <si>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</si>
  <si>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</si>
  <si>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</si>
  <si>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</si>
  <si>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</si>
  <si>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</si>
  <si>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</si>
  <si>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</si>
  <si>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</si>
  <si>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</si>
  <si>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</si>
  <si>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</si>
  <si>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</si>
  <si>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</si>
  <si>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</si>
  <si>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</si>
  <si>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</si>
  <si>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</si>
  <si>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</si>
  <si>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</si>
  <si>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</si>
  <si>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</si>
  <si>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</si>
  <si>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</si>
  <si>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</si>
  <si>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</si>
  <si>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</si>
  <si>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</si>
  <si>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</si>
  <si>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</si>
  <si>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</si>
  <si>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</si>
  <si>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</si>
  <si>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</si>
  <si>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</si>
  <si>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</si>
  <si>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</si>
  <si>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</si>
  <si>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</si>
  <si>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</si>
  <si>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</si>
  <si>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</si>
  <si>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</si>
  <si>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</si>
  <si>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</si>
  <si>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</si>
  <si>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</si>
  <si>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</si>
  <si>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</si>
  <si>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</si>
  <si>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</si>
  <si>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</si>
  <si>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</si>
  <si>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</si>
  <si>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</si>
  <si>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</si>
  <si>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</si>
  <si>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</si>
  <si>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</si>
  <si>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</si>
  <si>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</si>
  <si>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</si>
  <si>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</si>
  <si>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</si>
  <si>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</si>
  <si>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</si>
  <si>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</si>
  <si>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</si>
  <si>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</si>
  <si>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</si>
  <si>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</si>
  <si>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</si>
  <si>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</si>
  <si>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</si>
  <si>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</si>
  <si>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</si>
  <si>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</si>
  <si>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</si>
  <si>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</si>
  <si>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</si>
  <si>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</si>
  <si>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</si>
  <si>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</si>
  <si>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</si>
  <si>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</si>
  <si>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</si>
  <si>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</si>
  <si>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</si>
  <si>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</si>
  <si>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</si>
  <si>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</si>
  <si>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</si>
  <si>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</si>
  <si>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</si>
  <si>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</si>
  <si>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</si>
  <si>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</si>
  <si>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</si>
  <si>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</si>
  <si>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</si>
  <si>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</si>
  <si>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</si>
  <si>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</si>
  <si>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</si>
  <si>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</si>
  <si>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</si>
  <si>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</si>
  <si>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</si>
  <si>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</si>
  <si>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</si>
  <si>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</si>
  <si>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</si>
  <si>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</si>
  <si>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</si>
  <si>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</si>
  <si>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</si>
  <si>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</si>
  <si>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</si>
  <si>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</si>
  <si>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</si>
  <si>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</si>
  <si>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</si>
  <si>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</si>
  <si>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</si>
  <si>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</si>
  <si>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</si>
  <si>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</si>
  <si>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</si>
  <si>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</si>
  <si>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</si>
  <si>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</si>
  <si>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</si>
  <si>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</si>
  <si>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</si>
  <si>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</si>
  <si>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</si>
  <si>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</si>
  <si>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</si>
  <si>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</si>
  <si>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</si>
  <si>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</si>
  <si>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</si>
  <si>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</si>
  <si>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</si>
  <si>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</si>
  <si>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</si>
  <si>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</si>
  <si>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</si>
  <si>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</si>
  <si>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</si>
  <si>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</si>
  <si>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</si>
  <si>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</si>
  <si>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</si>
  <si>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</si>
  <si>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</si>
  <si>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</si>
  <si>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</si>
  <si>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</si>
  <si>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</si>
  <si>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</si>
  <si>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</si>
  <si>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</si>
  <si>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</si>
  <si>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</si>
  <si>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</si>
  <si>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</si>
  <si>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</si>
  <si>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</si>
  <si>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</si>
  <si>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</si>
  <si>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</si>
  <si>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</si>
  <si>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</si>
  <si>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</si>
  <si>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</si>
  <si>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</si>
  <si>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</si>
  <si>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</si>
  <si>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</si>
  <si>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</si>
  <si>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</si>
  <si>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</si>
  <si>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</si>
  <si>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</si>
  <si>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</si>
  <si>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</si>
  <si>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</si>
  <si>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</si>
  <si>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</si>
  <si>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</si>
  <si>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</si>
  <si>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</si>
  <si>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</si>
  <si>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</si>
  <si>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</si>
  <si>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</si>
  <si>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</si>
  <si>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</si>
  <si>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</si>
  <si>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</si>
  <si>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</si>
  <si>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</si>
  <si>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</si>
  <si>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</si>
  <si>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</si>
  <si>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</si>
  <si>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</si>
  <si>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</si>
  <si>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</si>
  <si>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</si>
  <si>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</si>
  <si>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</si>
  <si>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</si>
  <si>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</si>
  <si>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</si>
  <si>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</si>
  <si>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</si>
  <si>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</si>
  <si>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</si>
  <si>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</si>
  <si>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</si>
  <si>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</si>
  <si>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</si>
  <si>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</si>
  <si>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</si>
  <si>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</si>
  <si>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</si>
  <si>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</si>
  <si>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</si>
  <si>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</si>
  <si>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</si>
  <si>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</si>
  <si>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</si>
  <si>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</si>
  <si>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</si>
  <si>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</si>
  <si>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</si>
  <si>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</si>
  <si>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</si>
  <si>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</si>
  <si>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</si>
  <si>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</si>
  <si>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</si>
  <si>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</si>
  <si>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</si>
  <si>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</si>
  <si>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</si>
  <si>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</si>
  <si>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</si>
  <si>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</si>
  <si>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</si>
  <si>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</si>
  <si>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</si>
  <si>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</si>
  <si>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</si>
  <si>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</si>
  <si>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</si>
  <si>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</si>
  <si>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</si>
  <si>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</si>
  <si>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</si>
  <si>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</si>
  <si>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</si>
  <si>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</si>
  <si>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</si>
  <si>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</si>
  <si>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</si>
  <si>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</si>
  <si>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</si>
  <si>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</si>
  <si>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</si>
  <si>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</si>
  <si>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</si>
  <si>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</si>
  <si>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</si>
  <si>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</si>
  <si>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</si>
  <si>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</si>
  <si>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</si>
  <si>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</si>
  <si>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</si>
  <si>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</si>
  <si>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</si>
  <si>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</si>
  <si>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</si>
  <si>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</si>
  <si>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</si>
  <si>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</si>
  <si>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</si>
  <si>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</si>
  <si>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</si>
  <si>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</si>
  <si>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</si>
  <si>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</si>
  <si>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</si>
  <si>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</si>
  <si>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</si>
  <si>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</si>
  <si>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</si>
  <si>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</si>
  <si>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</si>
  <si>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</si>
  <si>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</si>
  <si>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</si>
  <si>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</si>
  <si>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</si>
  <si>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</si>
  <si>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</si>
  <si>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</si>
  <si>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</si>
  <si>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</si>
  <si>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</si>
  <si>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</si>
  <si>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</si>
  <si>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</si>
  <si>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</si>
  <si>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</si>
  <si>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</si>
  <si>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</si>
  <si>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</si>
  <si>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</si>
  <si>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</si>
  <si>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</si>
  <si>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</si>
  <si>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</si>
  <si>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</si>
  <si>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</si>
  <si>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</si>
  <si>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</si>
  <si>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</si>
  <si>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</si>
  <si>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</si>
  <si>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</si>
  <si>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</si>
  <si>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</si>
  <si>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</si>
  <si>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</si>
  <si>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</si>
  <si>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</si>
  <si>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</si>
  <si>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</si>
  <si>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</si>
  <si>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</si>
  <si>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</si>
  <si>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</si>
  <si>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</si>
  <si>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</si>
  <si>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</si>
  <si>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</si>
  <si>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</si>
  <si>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</si>
  <si>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</si>
  <si>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</si>
  <si>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</si>
  <si>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</si>
  <si>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</si>
  <si>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</si>
  <si>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</si>
  <si>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</si>
  <si>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</si>
  <si>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</si>
  <si>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</si>
  <si>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</si>
  <si>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</si>
  <si>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</si>
  <si>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</si>
  <si>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</si>
  <si>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</si>
  <si>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</si>
  <si>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</si>
  <si>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</si>
  <si>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</si>
  <si>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</si>
  <si>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</si>
  <si>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</si>
  <si>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</si>
  <si>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</si>
  <si>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</si>
  <si>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</si>
  <si>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</si>
  <si>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</si>
  <si>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</si>
  <si>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</si>
  <si>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</si>
  <si>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</si>
  <si>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</si>
  <si>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</si>
  <si>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</si>
  <si>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</si>
  <si>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</si>
  <si>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</si>
  <si>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</si>
  <si>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</si>
  <si>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</si>
  <si>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</si>
  <si>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</si>
  <si>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</si>
  <si>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</si>
  <si>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</si>
  <si>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</si>
  <si>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</si>
  <si>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</si>
  <si>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</si>
  <si>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</si>
  <si>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</si>
  <si>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</si>
  <si>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</si>
  <si>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</si>
  <si>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</si>
  <si>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</si>
  <si>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</si>
  <si>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</si>
  <si>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</si>
  <si>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</si>
  <si>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</si>
  <si>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</si>
  <si>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</si>
  <si>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</si>
  <si>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</si>
  <si>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</si>
  <si>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</si>
  <si>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</si>
  <si>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</si>
  <si>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</si>
  <si>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</si>
  <si>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</si>
  <si>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</si>
  <si>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</si>
  <si>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</si>
  <si>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</si>
  <si>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</si>
  <si>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</si>
  <si>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</si>
  <si>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</si>
  <si>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</si>
  <si>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</si>
  <si>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</si>
  <si>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</si>
  <si>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</si>
  <si>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</si>
  <si>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</si>
  <si>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</si>
  <si>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</si>
  <si>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</si>
  <si>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</si>
  <si>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</si>
  <si>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</si>
  <si>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</si>
  <si>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</si>
  <si>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</si>
  <si>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</si>
  <si>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</si>
  <si>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</si>
  <si>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</si>
  <si>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</si>
  <si>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</si>
  <si>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</si>
  <si>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</si>
  <si>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</si>
  <si>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</si>
  <si>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</si>
  <si>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</si>
  <si>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</si>
  <si>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</si>
  <si>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</si>
  <si>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</si>
  <si>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</si>
  <si>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</si>
  <si>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</si>
  <si>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</si>
  <si>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</si>
  <si>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</si>
  <si>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</si>
  <si>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</si>
  <si>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</si>
  <si>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</si>
  <si>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</si>
  <si>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</si>
  <si>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</si>
  <si>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</si>
  <si>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</si>
  <si>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</si>
  <si>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</si>
  <si>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</si>
  <si>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</si>
  <si>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</si>
  <si>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</si>
  <si>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</si>
  <si>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</si>
  <si>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</si>
  <si>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</si>
  <si>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</si>
  <si>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</si>
  <si>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</si>
  <si>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</si>
  <si>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</si>
  <si>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</si>
  <si>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</si>
  <si>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</si>
  <si>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</si>
  <si>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</si>
  <si>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</si>
  <si>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</si>
  <si>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</si>
  <si>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</si>
  <si>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</si>
  <si>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</si>
  <si>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</si>
  <si>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</si>
  <si>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</si>
  <si>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</si>
  <si>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</si>
  <si>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</si>
  <si>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</si>
  <si>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</si>
  <si>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</si>
  <si>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</si>
  <si>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</si>
  <si>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</si>
  <si>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</si>
  <si>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</si>
  <si>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</si>
  <si>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</si>
  <si>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</si>
  <si>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</si>
  <si>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</si>
  <si>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</si>
  <si>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</si>
  <si>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</si>
  <si>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</si>
  <si>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</si>
  <si>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</si>
  <si>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</si>
  <si>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</si>
  <si>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</si>
  <si>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</si>
  <si>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</si>
  <si>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</si>
  <si>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</si>
  <si>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</si>
  <si>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</si>
  <si>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</si>
  <si>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</si>
  <si>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</si>
  <si>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</si>
  <si>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</si>
  <si>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</si>
  <si>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</si>
  <si>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</si>
  <si>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</si>
  <si>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</si>
  <si>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</si>
  <si>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</si>
  <si>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</si>
  <si>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</si>
  <si>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</si>
  <si>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</si>
  <si>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</si>
  <si>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</si>
  <si>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</si>
  <si>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</si>
  <si>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</si>
  <si>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</si>
  <si>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</si>
  <si>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</si>
  <si>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</si>
  <si>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</si>
  <si>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</si>
  <si>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</si>
  <si>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</si>
  <si>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</si>
  <si>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</si>
  <si>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</si>
  <si>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</si>
  <si>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</si>
  <si>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</si>
  <si>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</si>
  <si>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</si>
  <si>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</si>
  <si>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</si>
  <si>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</si>
  <si>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</si>
  <si>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</si>
  <si>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</si>
  <si>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</si>
  <si>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</si>
  <si>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</si>
  <si>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</si>
  <si>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</si>
  <si>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</si>
  <si>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</si>
  <si>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</si>
  <si>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</si>
  <si>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</si>
  <si>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</si>
  <si>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</si>
  <si>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</si>
  <si>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</si>
  <si>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</si>
  <si>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</si>
  <si>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</si>
  <si>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</si>
  <si>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</si>
  <si>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</si>
  <si>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</si>
  <si>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</si>
  <si>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</si>
  <si>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</si>
  <si>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</si>
  <si>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</si>
  <si>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</si>
  <si>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</si>
  <si>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</si>
  <si>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</si>
  <si>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</si>
  <si>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</si>
  <si>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</si>
  <si>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</si>
  <si>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</si>
  <si>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</si>
  <si>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</si>
  <si>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</si>
  <si>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</si>
  <si>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</si>
  <si>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</si>
  <si>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</si>
  <si>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</si>
  <si>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</si>
  <si>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</si>
  <si>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</si>
  <si>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</si>
  <si>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</si>
  <si>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</si>
  <si>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</si>
  <si>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</si>
  <si>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</si>
  <si>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</si>
  <si>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</si>
  <si>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</si>
  <si>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</si>
  <si>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</si>
  <si>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</si>
  <si>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</si>
  <si>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</si>
  <si>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</si>
  <si>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</si>
  <si>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</si>
  <si>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</si>
  <si>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</si>
  <si>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</si>
  <si>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</si>
  <si>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</si>
  <si>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</si>
  <si>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</si>
  <si>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</si>
  <si>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</si>
  <si>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</si>
  <si>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</si>
  <si>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</si>
  <si>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</si>
  <si>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</si>
  <si>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</si>
  <si>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</si>
  <si>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</si>
  <si>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</si>
  <si>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</si>
  <si>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</si>
  <si>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</si>
  <si>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</si>
  <si>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</si>
  <si>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</si>
  <si>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</si>
  <si>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</si>
  <si>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</si>
  <si>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</si>
  <si>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</si>
  <si>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</si>
  <si>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</si>
  <si>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</si>
  <si>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</si>
  <si>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</si>
  <si>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</si>
  <si>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</si>
  <si>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</si>
  <si>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</si>
  <si>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</si>
  <si>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</si>
  <si>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</si>
  <si>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</si>
  <si>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</si>
  <si>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</si>
  <si>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</si>
  <si>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</si>
  <si>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</si>
  <si>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</si>
  <si>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</si>
  <si>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</si>
  <si>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</si>
  <si>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</si>
  <si>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</si>
  <si>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</si>
  <si>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</si>
  <si>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</si>
  <si>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</si>
  <si>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</si>
  <si>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</si>
  <si>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</si>
  <si>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</si>
  <si>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</si>
  <si>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</si>
  <si>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</si>
  <si>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</si>
  <si>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</si>
  <si>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</si>
  <si>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</si>
  <si>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</si>
  <si>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</si>
  <si>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</si>
  <si>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</si>
  <si>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</si>
  <si>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</si>
  <si>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</si>
  <si>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</si>
  <si>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</si>
  <si>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</si>
  <si>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</si>
  <si>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</si>
  <si>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</si>
  <si>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</si>
  <si>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</si>
  <si>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</si>
  <si>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</si>
  <si>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</si>
  <si>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</si>
  <si>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</si>
  <si>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</si>
  <si>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</si>
  <si>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</si>
  <si>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</si>
  <si>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</si>
  <si>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</si>
  <si>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</si>
  <si>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</si>
  <si>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</si>
  <si>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</si>
  <si>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</si>
  <si>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</si>
  <si>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</si>
  <si>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</si>
  <si>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</si>
  <si>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</si>
  <si>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</si>
  <si>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</si>
  <si>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</si>
  <si>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</si>
  <si>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</si>
  <si>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</si>
  <si>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</si>
  <si>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</si>
  <si>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</si>
  <si>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</si>
  <si>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</si>
  <si>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</si>
  <si>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</si>
  <si>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</si>
  <si>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</si>
  <si>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</si>
  <si>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</si>
  <si>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</si>
  <si>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</si>
  <si>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</si>
  <si>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</si>
  <si>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</si>
  <si>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</si>
  <si>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</si>
  <si>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</si>
  <si>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</si>
  <si>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</si>
  <si>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</si>
  <si>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</si>
  <si>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</si>
  <si>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</si>
  <si>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</si>
  <si>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</si>
  <si>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</si>
  <si>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</si>
  <si>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</si>
  <si>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</si>
  <si>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</si>
  <si>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</si>
  <si>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</si>
  <si>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</si>
  <si>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</si>
  <si>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</si>
  <si>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</si>
  <si>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</si>
  <si>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</si>
  <si>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</si>
  <si>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</si>
  <si>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</si>
  <si>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</si>
  <si>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</si>
  <si>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</si>
  <si>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</si>
  <si>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</si>
  <si>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</si>
  <si>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</si>
  <si>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</si>
  <si>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</si>
  <si>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</si>
  <si>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</si>
  <si>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</si>
  <si>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</si>
  <si>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</si>
  <si>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</si>
  <si>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</si>
  <si>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</si>
  <si>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</si>
  <si>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</si>
  <si>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</si>
  <si>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</si>
  <si>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</si>
  <si>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</si>
  <si>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</si>
  <si>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</si>
  <si>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</si>
  <si>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</si>
  <si>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</si>
  <si>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</si>
  <si>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</si>
  <si>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</si>
  <si>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</si>
  <si>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</si>
  <si>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</si>
  <si>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</si>
  <si>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</si>
  <si>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</si>
  <si>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</si>
  <si>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</si>
  <si>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</si>
  <si>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</si>
  <si>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</si>
  <si>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</si>
  <si>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</si>
  <si>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</si>
  <si>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</si>
  <si>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</si>
  <si>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</si>
  <si>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</si>
  <si>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</si>
  <si>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</si>
  <si>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</si>
  <si>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</si>
  <si>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</si>
  <si>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</si>
  <si>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</si>
  <si>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</si>
  <si>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</si>
  <si>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</si>
  <si>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</si>
  <si>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</si>
  <si>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</si>
  <si>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</si>
  <si>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</si>
  <si>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</si>
  <si>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</si>
  <si>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</si>
  <si>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</si>
  <si>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</si>
  <si>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</si>
  <si>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</si>
  <si>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</si>
  <si>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</si>
  <si>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</si>
  <si>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</si>
  <si>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</si>
  <si>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</si>
  <si>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</si>
  <si>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</si>
  <si>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</si>
  <si>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</si>
  <si>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</si>
  <si>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</si>
  <si>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</si>
  <si>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</si>
  <si>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</si>
  <si>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</si>
  <si>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</si>
  <si>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</si>
  <si>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</si>
  <si>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</si>
  <si>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</si>
  <si>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</si>
  <si>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</si>
  <si>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</si>
  <si>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</si>
  <si>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</si>
  <si>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</si>
  <si>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</si>
  <si>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</si>
  <si>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</si>
  <si>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</si>
  <si>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</si>
  <si>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</si>
  <si>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</si>
  <si>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</si>
  <si>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</si>
  <si>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</si>
  <si>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</si>
  <si>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</si>
  <si>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</si>
  <si>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</si>
  <si>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</si>
  <si>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</si>
  <si>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</si>
  <si>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</si>
  <si>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</si>
  <si>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</si>
  <si>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</si>
  <si>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</si>
  <si>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</si>
  <si>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</si>
  <si>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</si>
  <si>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</si>
  <si>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</si>
  <si>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</si>
  <si>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</si>
  <si>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</si>
  <si>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</si>
  <si>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</si>
  <si>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</si>
  <si>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</si>
  <si>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</si>
  <si>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</si>
  <si>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</si>
  <si>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</si>
  <si>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</si>
  <si>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</si>
  <si>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</si>
  <si>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</si>
  <si>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</si>
  <si>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</si>
  <si>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</si>
  <si>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</si>
  <si>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</si>
  <si>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</si>
  <si>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</si>
  <si>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</si>
  <si>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</si>
  <si>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</si>
  <si>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</si>
  <si>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</si>
  <si>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</si>
  <si>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</si>
  <si>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</si>
  <si>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</si>
  <si>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</si>
  <si>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</si>
  <si>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</si>
  <si>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</si>
  <si>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</si>
  <si>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</si>
  <si>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</si>
  <si>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</si>
  <si>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</si>
  <si>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</si>
  <si>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</si>
  <si>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</si>
  <si>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</si>
  <si>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</si>
  <si>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</si>
  <si>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</si>
  <si>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</si>
  <si>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</si>
  <si>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</si>
  <si>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</si>
  <si>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</si>
  <si>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</si>
  <si>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</si>
  <si>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</si>
  <si>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</si>
  <si>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</si>
  <si>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</si>
  <si>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</si>
  <si>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</si>
  <si>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</si>
  <si>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</si>
  <si>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</si>
  <si>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</si>
  <si>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</si>
  <si>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</si>
  <si>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</si>
  <si>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</si>
  <si>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</si>
  <si>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</si>
  <si>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</si>
  <si>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</si>
  <si>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</si>
  <si>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</si>
  <si>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</si>
  <si>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</si>
  <si>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</si>
  <si>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</si>
  <si>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</si>
  <si>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</si>
  <si>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</si>
  <si>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</si>
  <si>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</si>
  <si>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</si>
  <si>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</si>
  <si>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</si>
  <si>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</si>
  <si>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</si>
  <si>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</si>
  <si>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</si>
  <si>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</si>
  <si>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</si>
  <si>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</si>
  <si>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</si>
  <si>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</si>
  <si>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</si>
  <si>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</si>
  <si>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</si>
  <si>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</si>
  <si>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</si>
  <si>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</si>
  <si>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</si>
  <si>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</si>
  <si>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</si>
  <si>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</si>
  <si>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</si>
  <si>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</si>
  <si>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</si>
  <si>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</si>
  <si>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</si>
  <si>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</si>
  <si>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</si>
  <si>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</si>
  <si>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</si>
  <si>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</si>
  <si>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</si>
  <si>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</si>
  <si>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</si>
  <si>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</si>
  <si>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</si>
  <si>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</si>
  <si>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</si>
  <si>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</si>
  <si>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</si>
  <si>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</si>
  <si>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</si>
  <si>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</si>
  <si>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</si>
  <si>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</si>
  <si>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</si>
  <si>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</si>
  <si>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</si>
  <si>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</si>
  <si>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</si>
  <si>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</si>
  <si>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</si>
  <si>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</si>
  <si>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</si>
  <si>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</si>
  <si>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</si>
  <si>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</si>
  <si>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</si>
  <si>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</si>
  <si>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</si>
  <si>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</si>
  <si>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</si>
  <si>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</si>
  <si>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</si>
  <si>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</si>
  <si>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</si>
  <si>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</si>
  <si>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</si>
  <si>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</si>
  <si>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</si>
  <si>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</si>
  <si>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</si>
  <si>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</si>
  <si>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</si>
  <si>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</si>
  <si>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</si>
  <si>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</si>
  <si>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</si>
  <si>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</si>
  <si>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</si>
  <si>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</si>
  <si>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</si>
  <si>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</si>
  <si>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</si>
  <si>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</si>
  <si>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</si>
  <si>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</si>
  <si>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</si>
  <si>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</si>
  <si>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</si>
  <si>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</si>
  <si>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</si>
  <si>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</si>
  <si>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</si>
  <si>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</si>
  <si>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</si>
  <si>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</si>
  <si>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</si>
  <si>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</si>
  <si>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</si>
  <si>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</si>
  <si>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</si>
  <si>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</si>
  <si>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</si>
  <si>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</si>
  <si>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</si>
  <si>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</si>
  <si>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</si>
  <si>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</si>
  <si>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</si>
  <si>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</si>
  <si>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</si>
  <si>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</si>
  <si>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</si>
  <si>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</si>
  <si>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</si>
  <si>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</si>
  <si>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</si>
  <si>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</si>
  <si>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</si>
  <si>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</si>
  <si>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</si>
  <si>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</si>
  <si>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</si>
  <si>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</si>
  <si>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</si>
  <si>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</si>
  <si>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</si>
  <si>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</si>
  <si>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</si>
  <si>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</si>
  <si>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</si>
  <si>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</si>
  <si>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</si>
  <si>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</si>
  <si>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</si>
  <si>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</si>
  <si>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</si>
  <si>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</si>
  <si>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</si>
  <si>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</si>
  <si>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</si>
  <si>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</si>
  <si>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</si>
  <si>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</si>
  <si>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</si>
  <si>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</si>
  <si>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</si>
  <si>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</si>
  <si>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</si>
  <si>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</si>
  <si>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</si>
  <si>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</si>
  <si>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</si>
  <si>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</si>
  <si>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</si>
  <si>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</si>
  <si>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</si>
  <si>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</si>
  <si>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</si>
  <si>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</si>
  <si>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</si>
  <si>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</si>
  <si>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</si>
  <si>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</si>
  <si>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</si>
  <si>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</si>
  <si>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</si>
  <si>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</si>
  <si>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</si>
  <si>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</si>
  <si>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</si>
  <si>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</si>
  <si>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</si>
  <si>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</si>
  <si>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</si>
  <si>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</si>
  <si>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</si>
  <si>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</si>
  <si>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</si>
  <si>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</si>
  <si>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</si>
  <si>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</si>
  <si>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</si>
  <si>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</si>
  <si>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</si>
  <si>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</si>
  <si>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</si>
  <si>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</si>
  <si>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</si>
  <si>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</si>
  <si>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</si>
  <si>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</si>
  <si>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</si>
  <si>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</si>
  <si>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</si>
  <si>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</si>
  <si>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</si>
  <si>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</si>
  <si>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</si>
  <si>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</si>
  <si>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</si>
  <si>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</si>
  <si>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</si>
  <si>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</si>
  <si>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</si>
  <si>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</si>
  <si>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</si>
  <si>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</si>
  <si>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</si>
  <si>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</si>
  <si>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</si>
  <si>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</si>
  <si>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</si>
  <si>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</si>
  <si>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</si>
  <si>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</si>
  <si>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</si>
  <si>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</si>
  <si>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</si>
  <si>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</si>
  <si>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</si>
  <si>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</si>
  <si>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</si>
  <si>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</si>
  <si>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</si>
  <si>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</si>
  <si>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</si>
  <si>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</si>
  <si>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</si>
  <si>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</si>
  <si>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</si>
  <si>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</si>
  <si>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</si>
  <si>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</si>
  <si>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</si>
  <si>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</si>
  <si>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</si>
  <si>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</si>
  <si>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</si>
  <si>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</si>
  <si>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</si>
  <si>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</si>
  <si>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</si>
  <si>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</si>
  <si>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</si>
  <si>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</si>
  <si>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</si>
  <si>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</si>
  <si>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</si>
  <si>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</si>
  <si>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</si>
  <si>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</si>
  <si>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</si>
  <si>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</si>
  <si>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</si>
  <si>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</si>
  <si>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</si>
  <si>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</si>
  <si>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</si>
  <si>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</si>
  <si>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</si>
  <si>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</si>
  <si>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</si>
  <si>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</si>
  <si>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</si>
  <si>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</si>
  <si>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</si>
  <si>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</si>
  <si>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</si>
  <si>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</si>
  <si>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</si>
  <si>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</si>
  <si>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</si>
  <si>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</si>
  <si>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</si>
  <si>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</si>
  <si>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</si>
  <si>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</si>
  <si>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</si>
  <si>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</si>
  <si>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</si>
  <si>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</si>
  <si>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</si>
  <si>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</si>
  <si>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</si>
  <si>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</si>
  <si>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</si>
  <si>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</si>
  <si>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</si>
  <si>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</si>
  <si>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</si>
  <si>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</si>
  <si>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</si>
  <si>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</si>
  <si>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</si>
  <si>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</si>
  <si>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</si>
  <si>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</si>
  <si>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</si>
  <si>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</si>
  <si>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</si>
  <si>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</si>
  <si>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</si>
  <si>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</si>
  <si>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</si>
  <si>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</si>
  <si>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</si>
  <si>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</si>
  <si>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</si>
  <si>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</si>
  <si>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</si>
  <si>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</si>
  <si>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</si>
  <si>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</si>
  <si>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</si>
  <si>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</si>
  <si>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</si>
  <si>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</si>
  <si>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</si>
  <si>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</si>
  <si>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</si>
  <si>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</si>
  <si>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</si>
  <si>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</si>
  <si>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</si>
  <si>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</si>
  <si>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</si>
  <si>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</si>
  <si>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</si>
  <si>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</si>
  <si>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</si>
  <si>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</si>
  <si>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</si>
  <si>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</si>
  <si>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</si>
  <si>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</si>
  <si>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</si>
  <si>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</si>
  <si>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</si>
  <si>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</si>
  <si>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</si>
  <si>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</si>
  <si>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</si>
  <si>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</si>
  <si>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</si>
  <si>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</si>
  <si>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</si>
  <si>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</si>
  <si>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</si>
  <si>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</si>
  <si>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</si>
  <si>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</si>
  <si>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</si>
  <si>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</si>
  <si>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</si>
  <si>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</si>
  <si>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</si>
  <si>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</si>
  <si>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</si>
  <si>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</si>
  <si>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</si>
  <si>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</si>
  <si>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</si>
  <si>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</si>
  <si>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</si>
  <si>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</si>
  <si>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</si>
  <si>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</si>
  <si>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</si>
  <si>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</si>
  <si>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</si>
  <si>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</si>
  <si>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</si>
  <si>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</si>
  <si>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</si>
  <si>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</si>
  <si>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</si>
  <si>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</si>
  <si>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</si>
  <si>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</si>
  <si>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</si>
  <si>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</si>
  <si>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</si>
  <si>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</si>
  <si>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</si>
  <si>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</si>
  <si>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</si>
  <si>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</si>
  <si>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</si>
  <si>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</si>
  <si>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</si>
  <si>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</si>
  <si>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</si>
  <si>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</si>
  <si>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</si>
  <si>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</si>
  <si>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</si>
  <si>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</si>
  <si>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</si>
  <si>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</si>
  <si>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</si>
  <si>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</si>
  <si>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</si>
  <si>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</si>
  <si>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</si>
  <si>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</si>
  <si>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</si>
  <si>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</si>
  <si>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</si>
  <si>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</si>
  <si>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</si>
  <si>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</si>
  <si>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</si>
  <si>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</si>
  <si>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</si>
  <si>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</si>
  <si>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</si>
  <si>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</si>
  <si>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</si>
  <si>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</si>
  <si>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</si>
  <si>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</si>
  <si>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</si>
  <si>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</si>
  <si>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</si>
  <si>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</si>
  <si>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</si>
  <si>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</si>
  <si>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</si>
  <si>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</si>
  <si>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</si>
  <si>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</si>
  <si>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</si>
  <si>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</si>
  <si>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</si>
  <si>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</si>
  <si>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</si>
  <si>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</si>
  <si>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</si>
  <si>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</si>
  <si>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</si>
  <si>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</si>
  <si>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</si>
  <si>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</si>
  <si>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</si>
  <si>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</si>
  <si>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</si>
  <si>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</si>
  <si>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</si>
  <si>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</si>
  <si>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</si>
  <si>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</si>
  <si>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</si>
  <si>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</si>
  <si>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</si>
  <si>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</si>
  <si>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</si>
  <si>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</si>
  <si>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</si>
  <si>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</si>
  <si>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</si>
  <si>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</si>
  <si>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</si>
  <si>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</si>
  <si>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</si>
  <si>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</si>
  <si>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</si>
  <si>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</si>
  <si>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</si>
  <si>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</si>
  <si>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</si>
  <si>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</si>
  <si>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</si>
  <si>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</si>
  <si>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</si>
  <si>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</si>
  <si>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</si>
  <si>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</si>
  <si>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</si>
  <si>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</si>
  <si>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</si>
  <si>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</si>
  <si>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</si>
  <si>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</si>
  <si>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</si>
  <si>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</si>
  <si>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</si>
  <si>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</si>
  <si>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</si>
  <si>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</si>
  <si>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</si>
  <si>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</si>
  <si>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</si>
  <si>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</si>
  <si>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</si>
  <si>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</si>
  <si>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</si>
  <si>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</si>
  <si>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</si>
  <si>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</si>
  <si>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</si>
  <si>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</si>
  <si>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</si>
  <si>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</si>
  <si>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</si>
  <si>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</si>
  <si>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</si>
  <si>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</si>
  <si>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</si>
  <si>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</si>
  <si>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</si>
  <si>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</si>
  <si>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</si>
  <si>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</si>
  <si>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</si>
  <si>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</si>
  <si>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</si>
  <si>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</si>
  <si>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</si>
  <si>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</si>
  <si>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</si>
  <si>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</si>
  <si>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</si>
  <si>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</si>
  <si>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</si>
  <si>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</si>
  <si>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</si>
  <si>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</si>
  <si>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</si>
  <si>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</si>
  <si>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</si>
  <si>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</si>
  <si>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</si>
  <si>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</si>
  <si>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</si>
  <si>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</si>
  <si>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</si>
  <si>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</si>
  <si>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</si>
  <si>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</si>
  <si>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</si>
  <si>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</si>
  <si>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</si>
  <si>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</si>
  <si>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</si>
  <si>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</si>
  <si>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</si>
  <si>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</si>
  <si>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</si>
  <si>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</si>
  <si>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</si>
  <si>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</si>
  <si>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</si>
  <si>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</si>
  <si>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</si>
  <si>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</si>
  <si>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</si>
  <si>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</si>
  <si>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</si>
  <si>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</si>
  <si>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</si>
  <si>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</si>
  <si>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</si>
  <si>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</si>
  <si>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</si>
  <si>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</si>
  <si>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</si>
  <si>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</si>
  <si>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</si>
  <si>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</si>
  <si>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</si>
  <si>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</si>
  <si>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</si>
  <si>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</si>
  <si>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</si>
  <si>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</si>
  <si>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</si>
  <si>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</si>
  <si>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</si>
  <si>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</si>
  <si>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</si>
  <si>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</si>
  <si>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</si>
  <si>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</si>
  <si>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</si>
  <si>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</si>
  <si>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</si>
  <si>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</si>
  <si>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</si>
  <si>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</si>
  <si>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</si>
  <si>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</si>
  <si>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</si>
  <si>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</si>
  <si>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</si>
  <si>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</si>
  <si>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</si>
  <si>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</si>
  <si>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</si>
  <si>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</si>
  <si>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</si>
  <si>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</si>
  <si>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</si>
  <si>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</si>
  <si>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</si>
  <si>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</si>
  <si>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</si>
  <si>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</si>
  <si>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</si>
  <si>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</si>
  <si>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</si>
  <si>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</si>
  <si>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</si>
  <si>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</si>
  <si>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</si>
  <si>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</si>
  <si>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</si>
  <si>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</si>
  <si>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</si>
  <si>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</si>
  <si>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</si>
  <si>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</si>
  <si>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</si>
  <si>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</si>
  <si>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</si>
  <si>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</si>
  <si>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</si>
  <si>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</si>
  <si>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</si>
  <si>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</si>
  <si>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</si>
  <si>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</si>
  <si>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</si>
  <si>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</si>
  <si>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</si>
  <si>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</si>
  <si>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</si>
  <si>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</si>
  <si>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</si>
  <si>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</si>
  <si>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</si>
  <si>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</si>
  <si>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</si>
  <si>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</si>
  <si>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</si>
  <si>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</si>
  <si>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</si>
  <si>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</si>
  <si>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</si>
  <si>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</si>
  <si>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</si>
  <si>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</si>
  <si>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</si>
  <si>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</si>
  <si>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</si>
  <si>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</si>
  <si>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</si>
  <si>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</si>
  <si>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</si>
  <si>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</si>
  <si>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</si>
  <si>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</si>
  <si>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</si>
  <si>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</si>
  <si>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</si>
  <si>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</si>
  <si>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</si>
  <si>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</si>
  <si>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</si>
  <si>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</si>
  <si>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</si>
  <si>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</si>
  <si>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</si>
  <si>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</si>
  <si>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</si>
  <si>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</si>
  <si>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</si>
  <si>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</si>
  <si>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</si>
  <si>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</si>
  <si>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</si>
  <si>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</si>
  <si>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</si>
  <si>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</si>
  <si>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</si>
  <si>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</si>
  <si>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</si>
  <si>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</si>
  <si>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</si>
  <si>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</si>
  <si>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</si>
  <si>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</si>
  <si>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</si>
  <si>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</si>
  <si>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</si>
  <si>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</si>
  <si>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</si>
  <si>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</si>
  <si>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</si>
  <si>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</si>
  <si>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</si>
  <si>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</si>
  <si>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</si>
  <si>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</si>
  <si>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</si>
  <si>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</si>
  <si>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</si>
  <si>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</si>
  <si>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</si>
  <si>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</si>
  <si>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</si>
  <si>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</si>
  <si>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</si>
  <si>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</si>
  <si>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</si>
  <si>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</si>
  <si>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</si>
  <si>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</si>
  <si>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</si>
  <si>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</si>
  <si>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</si>
  <si>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</si>
  <si>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</si>
  <si>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</si>
  <si>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</si>
  <si>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</si>
  <si>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</si>
  <si>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</si>
  <si>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</si>
  <si>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</si>
  <si>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</si>
  <si>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</si>
  <si>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</si>
  <si>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</si>
  <si>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</si>
  <si>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</si>
  <si>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</si>
  <si>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</si>
  <si>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</si>
  <si>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</si>
  <si>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</si>
  <si>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</si>
  <si>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</si>
  <si>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</si>
  <si>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</si>
  <si>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</si>
  <si>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</si>
  <si>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</si>
  <si>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</si>
  <si>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</si>
  <si>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</si>
  <si>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</si>
  <si>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</si>
  <si>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</si>
  <si>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</si>
  <si>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</si>
  <si>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</si>
  <si>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</si>
  <si>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</si>
  <si>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</si>
  <si>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</si>
  <si>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</si>
  <si>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</si>
  <si>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</si>
  <si>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</si>
  <si>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</si>
  <si>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</si>
  <si>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</si>
  <si>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</si>
  <si>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</si>
  <si>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</si>
  <si>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</si>
  <si>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</si>
  <si>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</si>
  <si>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</si>
  <si>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</si>
  <si>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</si>
  <si>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</si>
  <si>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</si>
  <si>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</si>
  <si>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</si>
  <si>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</si>
  <si>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</si>
  <si>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</si>
  <si>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</si>
  <si>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</si>
  <si>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</si>
  <si>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</si>
  <si>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</si>
  <si>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</si>
  <si>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</si>
  <si>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</si>
  <si>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</si>
  <si>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</si>
  <si>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</si>
  <si>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</si>
  <si>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</si>
  <si>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</si>
  <si>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</si>
  <si>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</si>
  <si>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</si>
  <si>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</si>
  <si>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</si>
  <si>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</si>
  <si>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</si>
  <si>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</si>
  <si>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</si>
  <si>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</si>
  <si>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</si>
  <si>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</si>
  <si>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</si>
  <si>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</si>
  <si>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</si>
  <si>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</si>
  <si>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</si>
  <si>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</si>
  <si>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</si>
  <si>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</si>
  <si>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</si>
  <si>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</si>
  <si>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</si>
  <si>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</si>
  <si>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</si>
  <si>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</si>
  <si>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</si>
  <si>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</si>
  <si>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</si>
  <si>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</si>
  <si>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</si>
  <si>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</si>
  <si>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</si>
  <si>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</si>
  <si>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</si>
  <si>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</si>
  <si>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</si>
  <si>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</si>
  <si>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</si>
  <si>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</si>
  <si>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</si>
  <si>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</si>
  <si>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</si>
  <si>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</si>
  <si>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</si>
  <si>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</si>
  <si>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</si>
  <si>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</si>
  <si>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</si>
  <si>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</si>
  <si>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</si>
  <si>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</si>
  <si>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</si>
  <si>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</si>
  <si>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</si>
  <si>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</si>
  <si>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</si>
  <si>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</si>
  <si>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</si>
  <si>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</si>
  <si>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</si>
  <si>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</si>
  <si>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</si>
  <si>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</si>
  <si>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</si>
  <si>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</si>
  <si>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</si>
  <si>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</si>
  <si>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</si>
  <si>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</si>
  <si>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</si>
  <si>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</si>
  <si>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</si>
  <si>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</si>
  <si>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</si>
  <si>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</si>
  <si>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</si>
  <si>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</si>
  <si>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</si>
  <si>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</si>
  <si>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</si>
  <si>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</si>
  <si>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</si>
  <si>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</si>
  <si>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</si>
  <si>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</si>
  <si>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</si>
  <si>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</si>
  <si>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</si>
  <si>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</si>
  <si>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</si>
  <si>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</si>
  <si>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</si>
  <si>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</si>
  <si>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</si>
  <si>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</si>
  <si>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</si>
  <si>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</si>
  <si>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</si>
  <si>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</si>
  <si>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</si>
  <si>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</si>
  <si>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</si>
  <si>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</si>
  <si>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</si>
  <si>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</si>
  <si>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</si>
  <si>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</si>
  <si>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</si>
  <si>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</si>
  <si>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</si>
  <si>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</si>
  <si>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</si>
  <si>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</si>
  <si>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</si>
  <si>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</si>
  <si>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</si>
  <si>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</si>
  <si>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</si>
  <si>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</si>
  <si>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</si>
  <si>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</si>
  <si>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</si>
  <si>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</si>
  <si>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</si>
  <si>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</si>
  <si>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</si>
  <si>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</si>
  <si>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</si>
  <si>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</si>
  <si>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</si>
  <si>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</si>
  <si>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</si>
  <si>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</si>
  <si>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</si>
  <si>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</si>
  <si>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</si>
  <si>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</si>
  <si>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</si>
  <si>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</si>
  <si>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</si>
  <si>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</si>
  <si>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</si>
  <si>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</si>
  <si>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</si>
  <si>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</si>
  <si>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</si>
  <si>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</si>
  <si>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</si>
  <si>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</si>
  <si>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</si>
  <si>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</si>
  <si>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</si>
  <si>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</si>
  <si>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</si>
  <si>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</si>
  <si>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</si>
  <si>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</si>
  <si>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</si>
  <si>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</si>
  <si>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</si>
  <si>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</si>
  <si>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</si>
  <si>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</si>
  <si>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</si>
  <si>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</si>
  <si>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</si>
  <si>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</si>
  <si>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</si>
  <si>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</si>
  <si>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</si>
  <si>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</si>
  <si>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</si>
  <si>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</si>
  <si>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</si>
  <si>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</si>
  <si>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</si>
  <si>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</si>
  <si>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</si>
  <si>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</si>
  <si>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</si>
  <si>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</si>
  <si>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</si>
  <si>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</si>
  <si>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</si>
  <si>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</si>
  <si>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</si>
  <si>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</si>
  <si>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</si>
  <si>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</si>
  <si>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</si>
  <si>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</si>
  <si>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</si>
  <si>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</si>
  <si>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</si>
  <si>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</si>
  <si>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</si>
  <si>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</si>
  <si>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</si>
  <si>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</si>
  <si>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</si>
  <si>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</si>
  <si>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</si>
  <si>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</si>
  <si>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</si>
  <si>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</si>
  <si>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</si>
  <si>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</si>
  <si>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</si>
  <si>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</si>
  <si>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</si>
  <si>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</si>
  <si>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</si>
  <si>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</si>
  <si>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</si>
  <si>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</si>
  <si>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</si>
  <si>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</si>
  <si>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</si>
  <si>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</si>
  <si>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</si>
  <si>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</si>
  <si>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</si>
  <si>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</si>
  <si>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</si>
  <si>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</si>
  <si>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</si>
  <si>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</si>
  <si>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</si>
  <si>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</si>
  <si>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</si>
  <si>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</si>
  <si>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</si>
  <si>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</si>
  <si>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</si>
  <si>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</si>
  <si>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</si>
  <si>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</si>
  <si>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</si>
  <si>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</si>
  <si>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</si>
  <si>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</si>
  <si>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</si>
  <si>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</si>
  <si>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</si>
  <si>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</si>
  <si>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</si>
  <si>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</si>
  <si>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</si>
  <si>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</si>
  <si>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</si>
  <si>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</si>
  <si>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</si>
  <si>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</si>
  <si>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</si>
  <si>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</si>
  <si>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</si>
  <si>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</si>
  <si>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</si>
  <si>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</si>
  <si>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</si>
  <si>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</si>
  <si>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</si>
  <si>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</si>
  <si>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</si>
  <si>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</si>
  <si>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</si>
  <si>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</si>
  <si>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</si>
  <si>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</si>
  <si>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</si>
  <si>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</si>
  <si>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</si>
  <si>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</si>
  <si>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</si>
  <si>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</si>
  <si>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</si>
  <si>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</si>
  <si>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</si>
  <si>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</si>
  <si>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</si>
  <si>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</si>
  <si>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</si>
  <si>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</si>
  <si>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</si>
  <si>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</si>
  <si>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</si>
  <si>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</si>
  <si>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</si>
  <si>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</si>
  <si>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</si>
  <si>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</si>
  <si>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</si>
  <si>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</si>
  <si>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</si>
  <si>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</si>
  <si>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</si>
  <si>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</si>
  <si>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</si>
  <si>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</si>
  <si>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</si>
  <si>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</si>
  <si>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</si>
  <si>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</si>
  <si>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</si>
  <si>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</si>
  <si>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</si>
  <si>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</si>
  <si>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</si>
  <si>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</si>
  <si>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</si>
  <si>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</si>
  <si>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</si>
  <si>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</si>
  <si>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</si>
  <si>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</si>
  <si>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</si>
  <si>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</si>
  <si>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</si>
  <si>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</si>
  <si>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</si>
  <si>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</si>
  <si>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</si>
  <si>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</si>
  <si>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</si>
  <si>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</si>
  <si>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</si>
  <si>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</si>
  <si>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</si>
  <si>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</si>
  <si>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</si>
  <si>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</si>
  <si>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</si>
  <si>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</si>
  <si>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</si>
  <si>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</si>
  <si>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</si>
  <si>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</si>
  <si>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</si>
  <si>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</si>
  <si>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</si>
  <si>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</si>
  <si>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</si>
  <si>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</si>
  <si>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</si>
  <si>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</si>
  <si>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</si>
  <si>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</si>
  <si>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</si>
  <si>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</si>
  <si>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</si>
  <si>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</si>
  <si>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</si>
  <si>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</si>
  <si>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</si>
  <si>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</si>
  <si>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</si>
  <si>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</si>
  <si>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</si>
  <si>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</si>
  <si>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</si>
  <si>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</si>
  <si>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</si>
  <si>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</si>
  <si>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</si>
  <si>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</si>
  <si>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</si>
  <si>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</si>
  <si>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</si>
  <si>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</si>
  <si>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</si>
  <si>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</si>
  <si>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</si>
  <si>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</si>
  <si>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</si>
  <si>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</si>
  <si>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</si>
  <si>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</si>
  <si>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</si>
  <si>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</si>
  <si>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</si>
  <si>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</si>
  <si>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</si>
  <si>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</si>
  <si>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</si>
  <si>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</si>
  <si>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</si>
  <si>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</si>
  <si>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</si>
  <si>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</si>
  <si>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</si>
  <si>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</si>
  <si>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</si>
  <si>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</si>
  <si>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</si>
  <si>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</si>
  <si>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</si>
  <si>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</si>
  <si>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</si>
  <si>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</si>
  <si>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</si>
  <si>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</si>
  <si>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</si>
  <si>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</si>
  <si>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</si>
  <si>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</si>
  <si>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</si>
  <si>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</si>
  <si>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</si>
  <si>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</si>
  <si>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</si>
  <si>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</si>
  <si>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</si>
  <si>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</si>
  <si>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</si>
  <si>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</si>
  <si>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</si>
  <si>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</si>
  <si>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</si>
  <si>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</si>
  <si>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</si>
  <si>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</si>
  <si>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</si>
  <si>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</si>
  <si>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</si>
  <si>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</si>
  <si>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</si>
  <si>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</si>
  <si>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</si>
  <si>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</si>
  <si>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</si>
  <si>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</si>
  <si>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</si>
  <si>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</si>
  <si>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</si>
  <si>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</si>
  <si>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</si>
  <si>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</si>
  <si>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</si>
  <si>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</si>
  <si>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</si>
  <si>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</si>
  <si>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</si>
  <si>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</si>
  <si>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</si>
  <si>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</si>
  <si>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</si>
  <si>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</si>
  <si>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</si>
  <si>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</si>
  <si>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</si>
  <si>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</si>
  <si>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</si>
  <si>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</si>
  <si>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</si>
  <si>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</si>
  <si>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</si>
  <si>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</si>
  <si>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</si>
  <si>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</si>
  <si>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</si>
  <si>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</si>
  <si>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</si>
  <si>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</si>
  <si>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</si>
  <si>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</si>
  <si>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</si>
  <si>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</si>
  <si>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</si>
  <si>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</si>
  <si>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</si>
  <si>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</si>
  <si>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</si>
  <si>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</si>
  <si>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</si>
  <si>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</si>
  <si>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</si>
  <si>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</si>
  <si>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</si>
  <si>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</si>
  <si>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</si>
  <si>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</si>
  <si>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</si>
  <si>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</si>
  <si>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</si>
  <si>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</si>
  <si>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</si>
  <si>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</si>
  <si>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</si>
  <si>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</si>
  <si>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</si>
  <si>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</si>
  <si>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</si>
  <si>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</si>
  <si>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</si>
  <si>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</si>
  <si>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</si>
  <si>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</si>
  <si>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</si>
  <si>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</si>
  <si>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</si>
  <si>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</si>
  <si>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</si>
  <si>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</si>
  <si>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</si>
  <si>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</si>
  <si>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</si>
  <si>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</si>
  <si>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</si>
  <si>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</si>
  <si>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</si>
  <si>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</si>
  <si>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</si>
  <si>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</si>
  <si>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</si>
  <si>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</si>
  <si>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</si>
  <si>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</si>
  <si>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</si>
  <si>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</si>
  <si>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</si>
  <si>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</si>
  <si>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</si>
  <si>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</si>
  <si>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</si>
  <si>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</si>
  <si>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</si>
  <si>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</si>
  <si>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</si>
  <si>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</si>
  <si>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</si>
  <si>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</si>
  <si>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</si>
  <si>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</si>
  <si>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</si>
  <si>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</si>
  <si>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</si>
  <si>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</si>
  <si>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</si>
  <si>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</si>
  <si>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</si>
  <si>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</si>
  <si>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</si>
  <si>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</si>
  <si>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</si>
  <si>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</si>
  <si>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</si>
  <si>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</si>
  <si>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</si>
  <si>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</si>
  <si>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</si>
  <si>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</si>
  <si>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</si>
  <si>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</si>
  <si>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</si>
  <si>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</si>
  <si>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</si>
  <si>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</si>
  <si>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</si>
  <si>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</si>
  <si>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</si>
  <si>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</si>
  <si>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</si>
  <si>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</si>
  <si>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</si>
  <si>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</si>
  <si>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</si>
  <si>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</si>
  <si>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</si>
  <si>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</si>
  <si>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</si>
  <si>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</si>
  <si>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</si>
  <si>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</si>
  <si>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</si>
  <si>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</si>
  <si>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</si>
  <si>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</si>
  <si>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</si>
  <si>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</si>
  <si>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</si>
  <si>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</si>
  <si>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</si>
  <si>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</si>
  <si>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</si>
  <si>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</si>
  <si>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</si>
  <si>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</si>
  <si>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</si>
  <si>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</si>
  <si>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</si>
  <si>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</si>
  <si>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</si>
  <si>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</si>
  <si>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</si>
  <si>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</si>
  <si>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</si>
  <si>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</si>
  <si>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</si>
  <si>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</si>
  <si>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</si>
  <si>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</si>
  <si>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</si>
  <si>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</si>
  <si>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</si>
  <si>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</si>
  <si>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</si>
  <si>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</si>
  <si>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</si>
  <si>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</si>
  <si>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</si>
  <si>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</si>
  <si>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</si>
  <si>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</si>
  <si>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</si>
  <si>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</si>
  <si>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</si>
  <si>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</si>
  <si>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</si>
  <si>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</si>
  <si>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</si>
  <si>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</si>
  <si>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</si>
  <si>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</si>
  <si>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</si>
  <si>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</si>
  <si>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</si>
  <si>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</si>
  <si>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</si>
  <si>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</si>
  <si>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</si>
  <si>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</si>
  <si>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</si>
  <si>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</si>
  <si>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</si>
  <si>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</si>
  <si>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</si>
  <si>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</si>
  <si>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</si>
  <si>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</si>
  <si>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</si>
  <si>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</si>
  <si>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</si>
  <si>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</si>
  <si>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</si>
  <si>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</si>
  <si>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</si>
  <si>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</si>
  <si>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</si>
  <si>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</si>
  <si>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</si>
  <si>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</si>
  <si>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</si>
  <si>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</si>
  <si>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</si>
  <si>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</si>
  <si>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</si>
  <si>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</si>
  <si>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</si>
  <si>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</si>
  <si>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</si>
  <si>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</si>
  <si>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</si>
  <si>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</si>
  <si>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</si>
  <si>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</si>
  <si>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</si>
  <si>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</si>
  <si>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</si>
  <si>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</si>
  <si>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</si>
  <si>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</si>
  <si>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</si>
  <si>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</si>
  <si>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</si>
  <si>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</si>
  <si>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</si>
  <si>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</si>
  <si>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</si>
  <si>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</si>
  <si>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</si>
  <si>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</si>
  <si>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</si>
  <si>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</si>
  <si>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</si>
  <si>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</si>
  <si>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</si>
  <si>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</si>
  <si>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</si>
  <si>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</si>
  <si>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</si>
  <si>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</si>
  <si>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</si>
  <si>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</si>
  <si>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</si>
  <si>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</si>
  <si>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</si>
  <si>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</si>
  <si>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</si>
  <si>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</si>
  <si>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</si>
  <si>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</si>
  <si>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</si>
  <si>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</si>
  <si>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</si>
  <si>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</si>
  <si>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</si>
  <si>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</si>
  <si>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</si>
  <si>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</si>
  <si>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</si>
  <si>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</si>
  <si>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</si>
  <si>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</si>
  <si>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</si>
  <si>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</si>
  <si>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</si>
  <si>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</si>
  <si>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</si>
  <si>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</si>
  <si>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</si>
  <si>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</si>
  <si>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</si>
  <si>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</si>
  <si>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</si>
  <si>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</si>
  <si>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</si>
  <si>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</si>
  <si>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</si>
  <si>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</si>
  <si>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</si>
  <si>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</si>
  <si>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</si>
  <si>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</si>
  <si>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</si>
  <si>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</si>
  <si>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</si>
  <si>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</si>
  <si>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</si>
  <si>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</si>
  <si>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</si>
  <si>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</si>
  <si>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</si>
  <si>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</si>
  <si>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</si>
  <si>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</si>
  <si>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</si>
  <si>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</si>
  <si>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</si>
  <si>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</si>
  <si>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</si>
  <si>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</si>
  <si>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</si>
  <si>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</si>
  <si>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</si>
  <si>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</si>
  <si>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</si>
  <si>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</si>
  <si>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</si>
  <si>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</si>
  <si>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</si>
  <si>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</si>
  <si>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</si>
  <si>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</si>
  <si>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</si>
  <si>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</si>
  <si>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</si>
  <si>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</si>
  <si>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</si>
  <si>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</si>
  <si>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</si>
  <si>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</si>
  <si>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</si>
  <si>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</si>
  <si>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</si>
  <si>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</si>
  <si>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</si>
  <si>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</si>
  <si>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</si>
  <si>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</si>
  <si>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</si>
  <si>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</si>
  <si>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</si>
  <si>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</si>
  <si>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</si>
  <si>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</si>
  <si>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</si>
  <si>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</si>
  <si>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</si>
  <si>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</si>
  <si>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</si>
  <si>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</si>
  <si>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</si>
  <si>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</si>
  <si>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</si>
  <si>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</si>
  <si>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</si>
  <si>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</si>
  <si>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</si>
  <si>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</si>
  <si>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</si>
  <si>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</si>
  <si>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</si>
  <si>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</si>
  <si>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</si>
  <si>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</si>
  <si>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</si>
  <si>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</si>
  <si>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</si>
  <si>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</si>
  <si>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</si>
  <si>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</si>
  <si>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</si>
  <si>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</si>
  <si>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</si>
  <si>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</si>
  <si>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</si>
  <si>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</si>
  <si>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</si>
  <si>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</si>
  <si>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</si>
  <si>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</si>
  <si>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</si>
  <si>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</si>
  <si>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</si>
  <si>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</si>
  <si>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</si>
  <si>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</si>
  <si>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</si>
  <si>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</si>
  <si>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</si>
  <si>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</si>
  <si>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</si>
  <si>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</si>
  <si>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</si>
  <si>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</si>
  <si>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</si>
  <si>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</si>
  <si>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</si>
  <si>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</si>
  <si>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</si>
  <si>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</si>
  <si>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</si>
  <si>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</si>
  <si>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</si>
  <si>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</si>
  <si>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</si>
  <si>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</si>
  <si>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</si>
  <si>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</si>
  <si>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</si>
  <si>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</si>
  <si>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</si>
  <si>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</si>
  <si>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</si>
  <si>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</si>
  <si>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</si>
  <si>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</si>
  <si>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</si>
  <si>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</si>
  <si>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</si>
  <si>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</si>
  <si>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</si>
  <si>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</si>
  <si>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</si>
  <si>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</si>
  <si>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</si>
  <si>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</si>
  <si>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</si>
  <si>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</si>
  <si>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</si>
  <si>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</si>
  <si>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</si>
  <si>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</si>
  <si>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</si>
  <si>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</si>
  <si>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</si>
  <si>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</si>
  <si>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</si>
  <si>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</si>
  <si>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</si>
  <si>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</si>
  <si>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</si>
  <si>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</si>
  <si>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</si>
  <si>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</si>
  <si>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</si>
  <si>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</si>
  <si>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</si>
  <si>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</si>
  <si>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</si>
  <si>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</si>
  <si>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</si>
  <si>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</si>
  <si>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</si>
  <si>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</si>
  <si>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</si>
  <si>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</si>
  <si>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</si>
  <si>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</si>
  <si>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</si>
  <si>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</si>
  <si>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</si>
  <si>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</si>
  <si>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</si>
  <si>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</si>
  <si>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</si>
  <si>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</si>
  <si>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</si>
  <si>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</si>
  <si>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</si>
  <si>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</si>
  <si>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</si>
  <si>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</si>
  <si>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</si>
  <si>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</si>
  <si>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</si>
  <si>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</si>
  <si>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</si>
  <si>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</si>
  <si>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</si>
  <si>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</si>
  <si>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</si>
  <si>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</si>
  <si>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</si>
  <si>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</si>
  <si>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</si>
  <si>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</si>
  <si>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</si>
  <si>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</si>
  <si>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</si>
  <si>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</si>
  <si>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</si>
  <si>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</si>
  <si>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</si>
  <si>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</si>
  <si>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</si>
  <si>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</si>
  <si>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</si>
  <si>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</si>
  <si>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</si>
  <si>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</si>
  <si>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</si>
  <si>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</si>
  <si>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</si>
  <si>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</si>
  <si>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</si>
  <si>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</si>
  <si>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</si>
  <si>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</si>
  <si>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</si>
  <si>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</si>
  <si>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</si>
  <si>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</si>
  <si>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</si>
  <si>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</si>
  <si>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</si>
  <si>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</si>
  <si>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</si>
  <si>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</si>
  <si>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</si>
  <si>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</si>
  <si>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</si>
  <si>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</si>
  <si>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</si>
  <si>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</si>
  <si>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</si>
  <si>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</si>
  <si>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</si>
  <si>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</si>
  <si>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</si>
  <si>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</si>
  <si>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</si>
  <si>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</si>
  <si>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</si>
  <si>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</si>
  <si>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</si>
  <si>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</si>
  <si>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</si>
  <si>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</si>
  <si>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</si>
  <si>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</si>
  <si>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</si>
  <si>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</si>
  <si>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</si>
  <si>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</si>
  <si>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</si>
  <si>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</si>
  <si>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</si>
  <si>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</si>
  <si>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</si>
  <si>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</si>
  <si>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</si>
  <si>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</si>
  <si>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</si>
  <si>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</si>
  <si>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</si>
  <si>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</si>
  <si>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</si>
  <si>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</si>
  <si>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</si>
  <si>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</si>
  <si>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</si>
  <si>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</si>
  <si>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</si>
  <si>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</si>
  <si>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</si>
  <si>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</si>
  <si>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</si>
  <si>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</si>
  <si>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</si>
  <si>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</si>
  <si>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</si>
  <si>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</si>
  <si>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</si>
  <si>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</si>
  <si>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</si>
  <si>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</si>
  <si>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</si>
  <si>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</si>
  <si>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</si>
  <si>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</si>
  <si>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</si>
  <si>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</si>
  <si>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</si>
  <si>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</si>
  <si>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</si>
  <si>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</si>
  <si>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</si>
  <si>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</si>
  <si>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</si>
  <si>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</si>
  <si>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</si>
  <si>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</si>
  <si>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</si>
  <si>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</si>
  <si>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</si>
  <si>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</si>
  <si>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</si>
  <si>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</si>
  <si>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</si>
  <si>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</si>
  <si>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</si>
  <si>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</si>
  <si>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</si>
  <si>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</si>
  <si>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</si>
  <si>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</si>
  <si>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</si>
  <si>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</si>
  <si>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</si>
  <si>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</si>
  <si>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</si>
  <si>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</si>
  <si>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</si>
  <si>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</si>
  <si>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</si>
  <si>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</si>
  <si>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</si>
  <si>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</si>
  <si>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</si>
  <si>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</si>
  <si>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</si>
  <si>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</si>
  <si>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</si>
  <si>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</si>
  <si>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</si>
  <si>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</si>
  <si>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</si>
  <si>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</si>
  <si>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</si>
  <si>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</si>
  <si>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</si>
  <si>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</si>
  <si>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</si>
  <si>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</si>
  <si>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</si>
  <si>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</si>
  <si>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</si>
  <si>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</si>
  <si>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</si>
  <si>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</si>
  <si>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</si>
  <si>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</si>
  <si>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</si>
  <si>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</si>
  <si>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</si>
  <si>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</si>
  <si>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</si>
  <si>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</si>
  <si>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</si>
  <si>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</si>
  <si>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</si>
  <si>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</si>
  <si>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</si>
  <si>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</si>
  <si>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</si>
  <si>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</si>
  <si>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</si>
  <si>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</si>
  <si>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</si>
  <si>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</si>
  <si>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</si>
  <si>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</si>
  <si>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</si>
  <si>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</si>
  <si>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</si>
  <si>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</si>
  <si>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</si>
  <si>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</si>
  <si>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</si>
  <si>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</si>
  <si>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</si>
  <si>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</si>
  <si>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</si>
  <si>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</si>
  <si>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</si>
  <si>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</si>
  <si>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</si>
  <si>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</si>
  <si>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</si>
  <si>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</si>
  <si>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</si>
  <si>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</si>
  <si>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</si>
  <si>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</si>
  <si>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</si>
  <si>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</si>
  <si>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</si>
  <si>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</si>
  <si>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</si>
  <si>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</si>
  <si>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</si>
  <si>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</si>
  <si>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</si>
  <si>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</si>
  <si>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</si>
  <si>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</si>
  <si>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</si>
  <si>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</si>
  <si>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</si>
  <si>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</si>
  <si>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</si>
  <si>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</si>
  <si>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</si>
  <si>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</si>
  <si>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</si>
  <si>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</si>
  <si>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</si>
  <si>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</si>
  <si>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</si>
  <si>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</si>
  <si>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</si>
  <si>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</si>
  <si>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</si>
  <si>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</si>
  <si>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</si>
  <si>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</si>
  <si>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</si>
  <si>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</si>
  <si>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</si>
  <si>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</si>
  <si>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</si>
  <si>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</si>
  <si>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</si>
  <si>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</si>
  <si>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</si>
  <si>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</si>
  <si>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</si>
  <si>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</si>
  <si>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</si>
  <si>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</si>
  <si>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</si>
  <si>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</si>
  <si>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</si>
  <si>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</si>
  <si>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</si>
  <si>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</si>
  <si>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</si>
  <si>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</si>
  <si>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</si>
  <si>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</si>
  <si>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</si>
  <si>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</si>
  <si>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</si>
  <si>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</si>
  <si>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</si>
  <si>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</si>
  <si>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</si>
  <si>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</si>
  <si>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</si>
  <si>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</si>
  <si>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</si>
  <si>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</si>
  <si>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</si>
  <si>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</si>
  <si>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</si>
  <si>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</si>
  <si>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</si>
  <si>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</si>
  <si>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</si>
  <si>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</si>
  <si>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</si>
  <si>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</si>
  <si>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</si>
  <si>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</si>
  <si>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</si>
  <si>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</si>
  <si>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</si>
  <si>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</si>
  <si>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</si>
  <si>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</si>
  <si>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</si>
  <si>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</si>
  <si>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</si>
  <si>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</si>
  <si>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</si>
  <si>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</si>
  <si>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</si>
  <si>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</si>
  <si>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</si>
  <si>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</si>
  <si>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</si>
  <si>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</si>
  <si>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</si>
  <si>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</si>
  <si>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</si>
  <si>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</si>
  <si>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</si>
  <si>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</si>
  <si>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</si>
  <si>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</si>
  <si>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</si>
  <si>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</si>
  <si>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</si>
  <si>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</si>
  <si>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</si>
  <si>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</si>
  <si>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</si>
  <si>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</si>
  <si>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</si>
  <si>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</si>
  <si>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</si>
  <si>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</si>
  <si>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</si>
  <si>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</si>
  <si>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</si>
  <si>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</si>
  <si>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</si>
  <si>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</si>
  <si>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</si>
  <si>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</si>
  <si>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</si>
  <si>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</si>
  <si>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</si>
  <si>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</si>
  <si>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</si>
  <si>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</si>
  <si>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</si>
  <si>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</si>
  <si>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</si>
  <si>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</si>
  <si>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</si>
  <si>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</si>
  <si>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</si>
  <si>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</si>
  <si>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</si>
  <si>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</si>
  <si>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</si>
  <si>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</si>
  <si>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</si>
  <si>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</si>
  <si>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</si>
  <si>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</si>
  <si>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</si>
  <si>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</si>
  <si>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</si>
  <si>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</si>
  <si>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</si>
  <si>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</si>
  <si>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</si>
  <si>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</si>
  <si>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</si>
  <si>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</si>
  <si>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</si>
  <si>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</si>
  <si>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</si>
  <si>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</si>
  <si>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</si>
  <si>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</si>
  <si>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</si>
  <si>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</si>
  <si>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</si>
  <si>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</si>
  <si>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</si>
  <si>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</si>
  <si>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</si>
  <si>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</si>
  <si>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</si>
  <si>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</si>
  <si>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</si>
  <si>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</si>
  <si>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</si>
  <si>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</si>
  <si>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</si>
  <si>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</si>
  <si>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</si>
  <si>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</si>
  <si>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</si>
  <si>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</si>
  <si>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</si>
  <si>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</si>
  <si>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</si>
  <si>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</si>
  <si>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</si>
  <si>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</si>
  <si>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</si>
  <si>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</si>
  <si>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</si>
  <si>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</si>
  <si>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</si>
  <si>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</si>
  <si>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</si>
  <si>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</si>
  <si>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</si>
  <si>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</si>
  <si>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</si>
  <si>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</si>
  <si>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</si>
  <si>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</si>
  <si>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</si>
  <si>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</si>
  <si>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</si>
  <si>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</si>
  <si>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</si>
  <si>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</si>
  <si>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</si>
  <si>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</si>
  <si>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</si>
  <si>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</si>
  <si>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</si>
  <si>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</si>
  <si>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</si>
  <si>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</si>
  <si>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</si>
  <si>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</si>
  <si>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</si>
  <si>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</si>
  <si>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</si>
  <si>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</si>
  <si>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</si>
  <si>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</si>
  <si>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</si>
  <si>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</si>
  <si>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</si>
  <si>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</si>
  <si>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</si>
  <si>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</si>
  <si>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</si>
  <si>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</si>
  <si>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</si>
  <si>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</si>
  <si>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</si>
  <si>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</si>
  <si>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</si>
  <si>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</si>
  <si>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</si>
  <si>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</si>
  <si>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</si>
  <si>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</si>
  <si>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</si>
  <si>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</si>
  <si>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</si>
  <si>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</si>
  <si>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</si>
  <si>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</si>
  <si>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</si>
  <si>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</si>
  <si>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</si>
  <si>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</si>
  <si>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</si>
  <si>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</si>
  <si>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</si>
  <si>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</si>
  <si>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</si>
  <si>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</si>
  <si>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</si>
  <si>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</si>
  <si>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</si>
  <si>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</si>
  <si>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</si>
  <si>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</si>
  <si>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</si>
  <si>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</si>
  <si>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</si>
  <si>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</si>
  <si>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</si>
  <si>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</si>
  <si>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</si>
  <si>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</si>
  <si>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</si>
  <si>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</si>
  <si>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</si>
  <si>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</si>
  <si>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</si>
  <si>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</si>
  <si>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</si>
  <si>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</si>
  <si>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</si>
  <si>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</si>
  <si>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</si>
  <si>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</si>
  <si>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</si>
  <si>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</si>
  <si>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</si>
  <si>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</si>
  <si>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</si>
  <si>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</si>
  <si>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</si>
  <si>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</si>
  <si>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</si>
  <si>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</si>
  <si>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</si>
  <si>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</si>
  <si>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</si>
  <si>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</si>
  <si>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</si>
  <si>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</si>
  <si>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</si>
  <si>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</si>
  <si>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</si>
  <si>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</si>
  <si>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</si>
  <si>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</si>
  <si>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</si>
  <si>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</si>
  <si>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</si>
  <si>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</si>
  <si>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</si>
  <si>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</si>
  <si>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</si>
  <si>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</si>
  <si>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</si>
  <si>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</si>
  <si>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</si>
  <si>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</si>
  <si>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</si>
  <si>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</si>
  <si>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</si>
  <si>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</si>
  <si>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</si>
  <si>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</si>
  <si>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</si>
  <si>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</si>
  <si>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</si>
  <si>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</si>
  <si>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</si>
  <si>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</si>
  <si>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</si>
  <si>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</si>
  <si>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</si>
  <si>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</si>
  <si>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</si>
  <si>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</si>
  <si>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</si>
  <si>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</si>
  <si>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</si>
  <si>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</si>
  <si>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</si>
  <si>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</si>
  <si>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</si>
  <si>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</si>
  <si>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</si>
  <si>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</si>
  <si>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</si>
  <si>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</si>
  <si>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</si>
  <si>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</si>
  <si>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</si>
  <si>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</si>
  <si>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</si>
  <si>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</si>
  <si>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</si>
  <si>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</si>
  <si>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</si>
  <si>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</si>
  <si>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</si>
  <si>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</si>
  <si>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</si>
  <si>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</si>
  <si>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</si>
  <si>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</si>
  <si>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</si>
  <si>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</si>
  <si>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</si>
  <si>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</si>
  <si>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</si>
  <si>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</si>
  <si>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</si>
  <si>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</si>
  <si>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</si>
  <si>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</si>
  <si>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</si>
  <si>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</si>
  <si>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</si>
  <si>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</si>
  <si>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</si>
  <si>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</si>
  <si>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</si>
  <si>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</si>
  <si>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</si>
  <si>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</si>
  <si>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</si>
  <si>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</si>
  <si>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</si>
  <si>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</si>
  <si>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</si>
  <si>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</si>
  <si>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</si>
  <si>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</si>
  <si>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</si>
  <si>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</si>
  <si>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</si>
  <si>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</si>
  <si>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</si>
  <si>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</si>
  <si>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</si>
  <si>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</si>
  <si>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</si>
  <si>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</si>
  <si>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</si>
  <si>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</si>
  <si>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</si>
  <si>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</si>
  <si>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</si>
  <si>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</si>
  <si>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</si>
  <si>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</si>
  <si>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</si>
  <si>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</si>
  <si>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</si>
  <si>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</si>
  <si>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</si>
  <si>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</si>
  <si>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</si>
  <si>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</si>
  <si>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</si>
  <si>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</si>
  <si>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</si>
  <si>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</si>
  <si>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</si>
  <si>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</si>
  <si>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</si>
  <si>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</si>
  <si>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</si>
  <si>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</si>
  <si>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</si>
  <si>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</si>
  <si>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</si>
  <si>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</si>
  <si>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</si>
  <si>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</si>
  <si>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</si>
  <si>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</si>
  <si>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</si>
  <si>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</si>
  <si>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</si>
  <si>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</si>
  <si>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</si>
  <si>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</si>
  <si>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</si>
  <si>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</si>
  <si>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</si>
  <si>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</si>
  <si>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</si>
  <si>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</si>
  <si>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</si>
  <si>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</si>
  <si>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</si>
  <si>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</si>
  <si>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</si>
  <si>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</si>
  <si>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</si>
  <si>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</si>
  <si>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</si>
  <si>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</si>
  <si>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</si>
  <si>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</si>
  <si>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</si>
  <si>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</si>
  <si>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</si>
  <si>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</si>
  <si>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</si>
  <si>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</si>
  <si>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</si>
  <si>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</si>
  <si>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</si>
  <si>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</si>
  <si>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</si>
  <si>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</si>
  <si>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</si>
  <si>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</si>
  <si>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</si>
  <si>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</si>
  <si>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</si>
  <si>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</si>
  <si>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</si>
  <si>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</si>
  <si>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</si>
  <si>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</si>
  <si>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</si>
  <si>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</si>
  <si>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</si>
  <si>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</si>
  <si>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</si>
  <si>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</si>
  <si>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</si>
  <si>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</si>
  <si>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</si>
  <si>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</si>
  <si>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</si>
  <si>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</si>
  <si>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</si>
  <si>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</si>
  <si>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</si>
  <si>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</si>
  <si>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</si>
  <si>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</si>
  <si>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</si>
  <si>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</si>
  <si>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</si>
  <si>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</si>
  <si>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</si>
  <si>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</si>
  <si>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</si>
  <si>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</si>
  <si>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</si>
  <si>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</si>
  <si>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</si>
  <si>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</si>
  <si>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</si>
  <si>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</si>
  <si>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</si>
  <si>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</si>
  <si>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</si>
  <si>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</si>
  <si>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</si>
  <si>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</si>
  <si>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</si>
  <si>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</si>
  <si>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</si>
  <si>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</si>
  <si>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</si>
  <si>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</si>
  <si>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</si>
  <si>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</si>
  <si>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</si>
  <si>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</si>
  <si>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</si>
  <si>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</si>
  <si>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</si>
  <si>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</si>
  <si>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</si>
  <si>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</si>
  <si>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</si>
  <si>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</si>
  <si>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</si>
  <si>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</si>
  <si>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</si>
  <si>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</si>
  <si>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</si>
  <si>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</si>
  <si>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</si>
  <si>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</si>
  <si>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</si>
  <si>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</si>
  <si>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</si>
  <si>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</si>
  <si>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</si>
  <si>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</si>
  <si>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</si>
  <si>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</si>
  <si>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</si>
  <si>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</si>
  <si>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</si>
  <si>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</si>
  <si>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</si>
  <si>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</si>
  <si>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</si>
  <si>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</si>
  <si>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</si>
  <si>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</si>
  <si>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</si>
  <si>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</si>
  <si>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</si>
  <si>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</si>
  <si>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</si>
  <si>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</si>
  <si>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</si>
  <si>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</si>
  <si>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</si>
  <si>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</si>
  <si>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</si>
  <si>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</si>
  <si>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</si>
  <si>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</si>
  <si>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</si>
  <si>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</si>
  <si>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</si>
  <si>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</si>
  <si>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</si>
  <si>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</si>
  <si>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</si>
  <si>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</si>
  <si>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</si>
  <si>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</si>
  <si>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</si>
  <si>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</si>
  <si>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</si>
  <si>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</si>
  <si>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</si>
  <si>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</si>
  <si>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</si>
  <si>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</si>
  <si>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</si>
  <si>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</si>
  <si>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</si>
  <si>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</si>
  <si>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</si>
  <si>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</si>
  <si>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</si>
  <si>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</si>
  <si>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</si>
  <si>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</si>
  <si>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</si>
  <si>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</si>
  <si>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</si>
  <si>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</si>
  <si>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</si>
  <si>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</si>
  <si>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</si>
  <si>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</si>
  <si>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</si>
  <si>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</si>
  <si>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</si>
  <si>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</si>
  <si>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</si>
  <si>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</si>
  <si>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</si>
  <si>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</si>
  <si>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</si>
  <si>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</si>
  <si>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</si>
  <si>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</si>
  <si>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</si>
  <si>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</si>
  <si>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</si>
  <si>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</si>
  <si>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</si>
  <si>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</si>
  <si>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</si>
  <si>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</si>
  <si>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</si>
  <si>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</si>
  <si>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</si>
  <si>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</si>
  <si>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</si>
  <si>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</si>
  <si>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</si>
  <si>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</si>
  <si>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</si>
  <si>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</si>
  <si>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</si>
  <si>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</si>
  <si>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</si>
  <si>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</si>
  <si>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</si>
  <si>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</si>
  <si>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</si>
  <si>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</si>
  <si>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</si>
  <si>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</si>
  <si>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</si>
  <si>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</si>
  <si>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</si>
  <si>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</si>
  <si>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</si>
  <si>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</si>
  <si>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</si>
  <si>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</si>
  <si>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</si>
  <si>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</si>
  <si>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</si>
  <si>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</si>
  <si>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</si>
  <si>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</si>
  <si>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</si>
  <si>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</si>
  <si>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</si>
  <si>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</si>
  <si>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</si>
  <si>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</si>
  <si>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</si>
  <si>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</si>
  <si>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</si>
  <si>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</si>
  <si>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</si>
  <si>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</si>
  <si>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</si>
  <si>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</si>
  <si>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</si>
  <si>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</si>
  <si>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</si>
  <si>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</si>
  <si>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</si>
  <si>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</si>
  <si>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</si>
  <si>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</si>
  <si>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</si>
  <si>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</si>
  <si>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</si>
  <si>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</si>
  <si>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</si>
  <si>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</si>
  <si>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</si>
  <si>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</si>
  <si>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</si>
  <si>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</si>
  <si>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</si>
  <si>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</si>
  <si>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</si>
  <si>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</si>
  <si>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</si>
  <si>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</si>
  <si>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</si>
  <si>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</si>
  <si>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</si>
  <si>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</si>
  <si>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</si>
  <si>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</si>
  <si>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</si>
  <si>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</si>
  <si>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</si>
  <si>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</si>
  <si>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</si>
  <si>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</si>
  <si>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</si>
  <si>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</si>
  <si>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</si>
  <si>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</si>
  <si>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</si>
  <si>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</si>
  <si>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</si>
  <si>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</si>
  <si>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</si>
  <si>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</si>
  <si>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</si>
  <si>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</si>
  <si>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</si>
  <si>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</si>
  <si>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</si>
  <si>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</si>
  <si>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</si>
  <si>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</si>
  <si>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</si>
  <si>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</si>
  <si>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</si>
  <si>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</si>
  <si>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</si>
  <si>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</si>
  <si>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</si>
  <si>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</si>
  <si>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</si>
  <si>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</si>
  <si>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</si>
  <si>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</si>
  <si>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</si>
  <si>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</si>
  <si>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</si>
  <si>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</si>
  <si>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</si>
  <si>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</si>
  <si>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</si>
  <si>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</si>
  <si>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</si>
  <si>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</si>
  <si>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</si>
  <si>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</si>
  <si>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</si>
  <si>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</si>
  <si>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</si>
  <si>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</si>
  <si>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</si>
  <si>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</si>
  <si>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</si>
  <si>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</si>
  <si>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</si>
  <si>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</si>
  <si>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</si>
  <si>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</si>
  <si>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</si>
  <si>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</si>
  <si>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</si>
  <si>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</si>
  <si>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</si>
  <si>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</si>
  <si>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</si>
  <si>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</si>
  <si>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</si>
  <si>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</si>
  <si>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</si>
  <si>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</si>
  <si>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</si>
  <si>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</si>
  <si>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</si>
  <si>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</si>
  <si>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</si>
  <si>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</si>
  <si>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</si>
  <si>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</si>
  <si>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</si>
  <si>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</si>
  <si>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</si>
  <si>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</si>
  <si>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</si>
  <si>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</si>
  <si>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</si>
  <si>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</si>
  <si>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</si>
  <si>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</si>
  <si>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</si>
  <si>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</si>
  <si>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</si>
  <si>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</si>
  <si>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</si>
  <si>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</si>
  <si>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</si>
  <si>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</si>
  <si>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</si>
  <si>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</si>
  <si>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</si>
  <si>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</si>
  <si>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</si>
  <si>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</si>
  <si>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</si>
  <si>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</si>
  <si>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</si>
  <si>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</si>
  <si>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</si>
  <si>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</si>
  <si>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</si>
  <si>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</si>
  <si>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</si>
  <si>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</si>
  <si>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</si>
  <si>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</si>
  <si>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</si>
  <si>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</si>
  <si>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</si>
  <si>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</si>
  <si>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</si>
  <si>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</si>
  <si>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</si>
  <si>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</si>
  <si>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</si>
  <si>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</si>
  <si>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</si>
  <si>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</si>
  <si>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</si>
  <si>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</si>
  <si>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</si>
  <si>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</si>
  <si>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</si>
  <si>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</si>
  <si>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</si>
  <si>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</si>
  <si>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</si>
  <si>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</si>
  <si>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</si>
  <si>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</si>
  <si>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</si>
  <si>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</si>
  <si>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</si>
  <si>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</si>
  <si>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</si>
  <si>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</si>
  <si>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</si>
  <si>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</si>
  <si>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</si>
  <si>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</si>
  <si>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</si>
  <si>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</si>
  <si>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</si>
  <si>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</si>
  <si>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</si>
  <si>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</si>
  <si>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</si>
  <si>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</si>
  <si>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</si>
  <si>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</si>
  <si>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</si>
  <si>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</si>
  <si>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</si>
  <si>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</si>
  <si>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</si>
  <si>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</si>
  <si>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</si>
  <si>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</si>
  <si>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</si>
  <si>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</si>
  <si>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</si>
  <si>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</si>
  <si>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</si>
  <si>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</si>
  <si>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</si>
  <si>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</si>
  <si>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</si>
  <si>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</si>
  <si>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</si>
  <si>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</si>
  <si>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</si>
  <si>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</si>
  <si>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</si>
  <si>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</si>
  <si>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</si>
  <si>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</si>
  <si>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</si>
  <si>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</si>
  <si>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</si>
  <si>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</si>
  <si>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</si>
  <si>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</si>
  <si>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</si>
  <si>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</si>
  <si>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</si>
  <si>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</si>
  <si>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</si>
  <si>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</si>
  <si>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</si>
  <si>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</si>
  <si>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</si>
  <si>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</si>
  <si>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</si>
  <si>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</si>
  <si>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</si>
  <si>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</si>
  <si>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</si>
  <si>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</si>
  <si>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</si>
  <si>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</si>
  <si>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</si>
  <si>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</si>
  <si>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</si>
  <si>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</si>
  <si>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</si>
  <si>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</si>
  <si>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</si>
  <si>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</si>
  <si>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</si>
  <si>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</si>
  <si>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</si>
  <si>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</si>
  <si>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</si>
  <si>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</si>
  <si>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</si>
  <si>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</si>
  <si>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</si>
  <si>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</si>
  <si>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</si>
  <si>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</si>
  <si>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</si>
  <si>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</si>
  <si>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</si>
  <si>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</si>
  <si>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</si>
  <si>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</si>
  <si>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</si>
  <si>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</si>
  <si>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</si>
  <si>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</si>
  <si>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</si>
  <si>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</si>
  <si>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</si>
  <si>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</si>
  <si>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</si>
  <si>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</si>
  <si>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</si>
  <si>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</si>
  <si>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</si>
  <si>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</si>
  <si>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</si>
  <si>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</si>
  <si>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</si>
  <si>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</si>
  <si>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</si>
  <si>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</si>
  <si>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</si>
  <si>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</si>
  <si>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</si>
  <si>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</si>
  <si>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</si>
  <si>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</si>
  <si>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</si>
  <si>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</si>
  <si>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</si>
  <si>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</si>
  <si>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</si>
  <si>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</si>
  <si>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</si>
  <si>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</si>
  <si>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</si>
  <si>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</si>
  <si>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</si>
  <si>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</si>
  <si>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</si>
  <si>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</si>
  <si>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</si>
  <si>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</si>
  <si>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</si>
  <si>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</si>
  <si>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</si>
  <si>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</si>
  <si>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</si>
  <si>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</si>
  <si>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</si>
  <si>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</si>
  <si>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</si>
  <si>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</si>
  <si>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</si>
  <si>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</si>
  <si>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</si>
  <si>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</si>
  <si>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</si>
  <si>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</si>
  <si>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</si>
  <si>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</si>
  <si>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</si>
  <si>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</si>
  <si>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</si>
  <si>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</si>
  <si>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</si>
  <si>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</si>
  <si>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</si>
  <si>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</si>
  <si>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</si>
  <si>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</si>
  <si>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</si>
  <si>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</si>
  <si>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</si>
  <si>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</si>
  <si>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</si>
  <si>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</si>
  <si>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</si>
  <si>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</si>
  <si>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</si>
  <si>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</si>
  <si>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</si>
  <si>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</si>
  <si>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</si>
  <si>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</si>
  <si>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</si>
  <si>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</si>
  <si>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</si>
  <si>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</si>
  <si>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</si>
  <si>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</si>
  <si>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</si>
  <si>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</si>
  <si>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</si>
  <si>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</si>
  <si>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</si>
  <si>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</si>
  <si>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</si>
  <si>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</si>
  <si>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</si>
  <si>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</si>
  <si>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</si>
  <si>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</si>
  <si>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</si>
  <si>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</si>
  <si>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</si>
  <si>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</si>
  <si>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</si>
  <si>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</si>
  <si>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</si>
  <si>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</si>
  <si>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</si>
  <si>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</si>
  <si>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</si>
  <si>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</si>
  <si>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</si>
  <si>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</si>
  <si>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</si>
  <si>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</si>
  <si>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</si>
  <si>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</si>
  <si>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</si>
  <si>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</si>
  <si>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</si>
  <si>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</si>
  <si>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</si>
  <si>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</si>
  <si>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</si>
  <si>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</si>
  <si>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</si>
  <si>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</si>
  <si>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</si>
  <si>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</si>
  <si>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</si>
  <si>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</si>
  <si>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</si>
  <si>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</si>
  <si>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</si>
  <si>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</si>
  <si>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</si>
  <si>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</si>
  <si>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</si>
  <si>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</si>
  <si>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</si>
  <si>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</si>
  <si>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</si>
  <si>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</si>
  <si>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</si>
  <si>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</si>
  <si>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</si>
  <si>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</si>
  <si>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</si>
  <si>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</si>
  <si>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</si>
  <si>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</si>
  <si>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</si>
  <si>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</si>
  <si>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</si>
  <si>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</si>
  <si>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</si>
  <si>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</si>
  <si>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</si>
  <si>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</si>
  <si>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</si>
  <si>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</si>
  <si>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</si>
  <si>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</si>
  <si>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</si>
  <si>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</si>
  <si>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</si>
  <si>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</si>
  <si>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</si>
  <si>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</si>
  <si>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</si>
  <si>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</si>
  <si>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</si>
  <si>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</si>
  <si>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</si>
  <si>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</si>
  <si>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</si>
  <si>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</si>
  <si>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</si>
  <si>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</si>
  <si>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</si>
  <si>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</si>
  <si>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</si>
  <si>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</si>
  <si>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</si>
  <si>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</si>
  <si>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</si>
  <si>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</si>
  <si>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</si>
  <si>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</si>
  <si>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</si>
  <si>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</si>
  <si>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</si>
  <si>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</si>
  <si>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</si>
  <si>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</si>
  <si>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</si>
  <si>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</si>
  <si>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</si>
  <si>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</si>
  <si>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</si>
  <si>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</si>
  <si>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</si>
  <si>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</si>
  <si>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</si>
  <si>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</si>
  <si>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</si>
  <si>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</si>
  <si>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</si>
  <si>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</si>
  <si>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</si>
  <si>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</si>
  <si>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</si>
  <si>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</si>
  <si>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</si>
  <si>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</si>
  <si>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</si>
  <si>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</si>
  <si>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</si>
  <si>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</si>
  <si>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</si>
  <si>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</si>
  <si>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</si>
  <si>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</si>
  <si>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</si>
  <si>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</si>
  <si>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</si>
  <si>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</si>
  <si>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</si>
  <si>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</si>
  <si>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</si>
  <si>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</si>
  <si>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</si>
  <si>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</si>
  <si>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</si>
  <si>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</si>
  <si>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</si>
  <si>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</si>
  <si>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</si>
  <si>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</si>
  <si>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</si>
  <si>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</si>
  <si>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</si>
  <si>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</si>
  <si>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</si>
  <si>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</si>
  <si>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</si>
  <si>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</si>
  <si>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</si>
  <si>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</si>
  <si>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</si>
  <si>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</si>
  <si>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</si>
  <si>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</si>
  <si>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</si>
  <si>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</si>
  <si>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</si>
  <si>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</si>
  <si>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</si>
  <si>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</si>
  <si>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</si>
  <si>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</si>
  <si>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</si>
  <si>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</si>
  <si>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</si>
  <si>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</si>
  <si>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</si>
  <si>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</si>
  <si>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</si>
  <si>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</si>
  <si>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</si>
  <si>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</si>
  <si>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</si>
  <si>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</si>
  <si>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</si>
  <si>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</si>
  <si>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</si>
  <si>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</si>
  <si>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</si>
  <si>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</si>
  <si>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</si>
  <si>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</si>
  <si>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</si>
  <si>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</si>
  <si>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</si>
  <si>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</si>
  <si>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</si>
  <si>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</si>
  <si>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</si>
  <si>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</si>
  <si>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</si>
  <si>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</si>
  <si>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</si>
  <si>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</si>
  <si>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</si>
  <si>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</si>
  <si>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</si>
  <si>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</si>
  <si>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</si>
  <si>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</si>
  <si>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</si>
  <si>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</si>
  <si>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</si>
  <si>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</si>
  <si>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</si>
  <si>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</si>
  <si>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</si>
  <si>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</si>
  <si>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</si>
  <si>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</si>
  <si>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</si>
  <si>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</si>
  <si>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</si>
  <si>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</si>
  <si>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</si>
  <si>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</si>
  <si>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</si>
  <si>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</si>
  <si>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</si>
  <si>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</si>
  <si>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</si>
  <si>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</si>
  <si>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</si>
  <si>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</si>
  <si>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</si>
  <si>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</si>
  <si>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</si>
  <si>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</si>
  <si>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</si>
  <si>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</si>
  <si>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</si>
  <si>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</si>
  <si>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</si>
  <si>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</si>
  <si>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</si>
  <si>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</si>
  <si>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</si>
  <si>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</si>
  <si>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</si>
  <si>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</si>
  <si>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</si>
  <si>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</si>
  <si>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</si>
  <si>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</si>
  <si>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</si>
  <si>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</si>
  <si>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</si>
  <si>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</si>
  <si>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</si>
  <si>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</si>
  <si>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</si>
  <si>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</si>
  <si>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</si>
  <si>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</si>
  <si>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</si>
  <si>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</si>
  <si>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</si>
  <si>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</si>
  <si>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</si>
  <si>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</si>
  <si>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</si>
  <si>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</si>
  <si>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</si>
  <si>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</si>
  <si>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</si>
  <si>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</si>
  <si>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</si>
  <si>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</si>
  <si>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</si>
  <si>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</si>
  <si>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</si>
  <si>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</si>
  <si>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</si>
  <si>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</si>
  <si>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</si>
  <si>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</si>
  <si>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</si>
  <si>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</si>
  <si>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</si>
  <si>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</si>
  <si>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</si>
  <si>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</si>
  <si>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</si>
  <si>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</si>
  <si>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</si>
  <si>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</si>
  <si>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</si>
  <si>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</si>
  <si>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</si>
  <si>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</si>
  <si>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</si>
  <si>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</si>
  <si>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</si>
  <si>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</si>
  <si>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</si>
  <si>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</si>
  <si>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</si>
  <si>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</si>
  <si>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</si>
  <si>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</si>
  <si>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</si>
  <si>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</si>
  <si>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</si>
  <si>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</si>
  <si>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</si>
  <si>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</si>
  <si>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</si>
  <si>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</si>
  <si>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</si>
  <si>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</si>
  <si>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</si>
  <si>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</si>
  <si>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</si>
  <si>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</si>
  <si>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</si>
  <si>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</si>
  <si>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</si>
  <si>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</si>
  <si>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</si>
  <si>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</si>
  <si>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</si>
  <si>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</si>
  <si>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</si>
  <si>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</si>
  <si>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</si>
  <si>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</si>
  <si>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</si>
  <si>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</si>
  <si>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</si>
  <si>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</si>
  <si>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</si>
  <si>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</si>
  <si>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</si>
  <si>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</si>
  <si>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</si>
  <si>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</si>
  <si>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</si>
  <si>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</si>
  <si>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</si>
  <si>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</si>
  <si>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</si>
  <si>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</si>
  <si>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</si>
  <si>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</si>
  <si>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</si>
  <si>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</si>
  <si>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</si>
  <si>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</si>
  <si>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</si>
  <si>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</si>
  <si>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</si>
  <si>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</si>
  <si>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</si>
  <si>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</si>
  <si>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</si>
  <si>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</si>
  <si>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</si>
  <si>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</si>
  <si>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</si>
  <si>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</si>
  <si>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</si>
  <si>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</si>
  <si>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</si>
  <si>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</si>
  <si>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</si>
  <si>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</si>
  <si>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</si>
  <si>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</si>
  <si>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</si>
  <si>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</si>
  <si>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</si>
  <si>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</si>
  <si>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</si>
  <si>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</si>
  <si>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</si>
  <si>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</si>
  <si>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</si>
  <si>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</si>
  <si>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</si>
  <si>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</si>
  <si>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</si>
  <si>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</si>
  <si>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</si>
  <si>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</si>
  <si>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</si>
  <si>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</si>
  <si>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</si>
  <si>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</si>
  <si>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</si>
  <si>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</si>
  <si>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</si>
  <si>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</si>
  <si>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</si>
  <si>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</si>
  <si>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</si>
  <si>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</si>
  <si>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</si>
  <si>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</si>
  <si>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</si>
  <si>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</si>
  <si>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</si>
  <si>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</si>
  <si>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</si>
  <si>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</si>
  <si>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</si>
  <si>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</si>
  <si>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</si>
  <si>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</si>
  <si>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</si>
  <si>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</si>
  <si>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</si>
  <si>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</si>
  <si>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</si>
  <si>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</si>
  <si>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</si>
  <si>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</si>
  <si>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</si>
  <si>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</si>
  <si>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</si>
  <si>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</si>
  <si>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</si>
  <si>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</si>
  <si>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</si>
  <si>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</si>
  <si>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</si>
  <si>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</si>
  <si>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</si>
  <si>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</si>
  <si>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</si>
  <si>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</si>
  <si>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</si>
  <si>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</si>
  <si>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</si>
  <si>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</si>
  <si>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</si>
  <si>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</si>
  <si>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</si>
  <si>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</si>
  <si>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</si>
  <si>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</si>
  <si>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</si>
  <si>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</si>
  <si>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</si>
  <si>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</si>
  <si>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</si>
  <si>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</si>
  <si>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</si>
  <si>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</si>
  <si>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</si>
  <si>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</si>
  <si>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</si>
  <si>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</si>
  <si>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</si>
  <si>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</si>
  <si>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</si>
  <si>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</si>
  <si>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</si>
  <si>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</si>
  <si>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</si>
  <si>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</si>
  <si>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</si>
  <si>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</si>
  <si>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</si>
  <si>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</si>
  <si>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</si>
  <si>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</si>
  <si>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</si>
  <si>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</si>
  <si>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</si>
  <si>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</si>
  <si>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</si>
  <si>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</si>
  <si>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</si>
  <si>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</si>
  <si>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</si>
  <si>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</si>
  <si>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</si>
  <si>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</si>
  <si>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</si>
  <si>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</si>
  <si>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</si>
  <si>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</si>
  <si>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</si>
  <si>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</si>
  <si>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</si>
  <si>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</si>
  <si>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</si>
  <si>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</si>
  <si>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</si>
  <si>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</si>
  <si>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</si>
  <si>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</si>
  <si>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</si>
  <si>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</si>
  <si>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</si>
  <si>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</si>
  <si>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</si>
  <si>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</si>
  <si>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</si>
  <si>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</si>
  <si>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</si>
  <si>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</si>
  <si>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</si>
  <si>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</si>
  <si>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</si>
  <si>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</si>
  <si>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</si>
  <si>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</si>
  <si>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</si>
  <si>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</si>
  <si>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</si>
  <si>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</si>
  <si>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</si>
  <si>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</si>
  <si>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</si>
  <si>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</si>
  <si>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</si>
  <si>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</si>
  <si>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</si>
  <si>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</si>
  <si>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</si>
  <si>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</si>
  <si>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</si>
  <si>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</si>
  <si>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</si>
  <si>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</si>
  <si>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</si>
  <si>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</si>
  <si>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</si>
  <si>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</si>
  <si>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</si>
  <si>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</si>
  <si>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</si>
  <si>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</si>
  <si>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</si>
  <si>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</si>
  <si>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</si>
  <si>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</si>
  <si>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</si>
  <si>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</si>
  <si>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</si>
  <si>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</si>
  <si>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</si>
  <si>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</si>
  <si>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</si>
  <si>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</si>
  <si>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</si>
  <si>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</si>
  <si>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</si>
  <si>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</si>
  <si>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</si>
  <si>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</si>
  <si>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</si>
  <si>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</si>
  <si>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</si>
  <si>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</si>
  <si>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</si>
  <si>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</si>
  <si>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</si>
  <si>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</si>
  <si>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</si>
  <si>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</si>
  <si>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</si>
  <si>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</si>
  <si>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</si>
  <si>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</si>
  <si>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</si>
  <si>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</si>
  <si>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</si>
  <si>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</si>
  <si>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</si>
  <si>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</si>
  <si>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</si>
  <si>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</si>
  <si>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</si>
  <si>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</si>
  <si>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</si>
  <si>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</si>
  <si>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</si>
  <si>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</si>
  <si>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</si>
  <si>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</si>
  <si>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</si>
  <si>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</si>
  <si>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</si>
  <si>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</si>
  <si>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</si>
  <si>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</si>
  <si>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</si>
  <si>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</si>
  <si>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</si>
  <si>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</si>
  <si>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</si>
  <si>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</si>
  <si>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</si>
  <si>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</si>
  <si>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</si>
  <si>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</si>
  <si>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</si>
  <si>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</si>
  <si>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</si>
  <si>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</si>
  <si>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</si>
  <si>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</si>
  <si>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</si>
  <si>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</si>
  <si>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</si>
  <si>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</si>
  <si>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</si>
  <si>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</si>
  <si>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</si>
  <si>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</si>
  <si>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</si>
  <si>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</si>
  <si>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</si>
  <si>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</si>
  <si>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</si>
  <si>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</si>
  <si>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</si>
  <si>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</si>
  <si>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</si>
  <si>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</si>
  <si>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</si>
  <si>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</si>
  <si>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</si>
  <si>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</si>
  <si>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</si>
  <si>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</si>
  <si>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</si>
  <si>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</si>
  <si>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</si>
  <si>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</si>
  <si>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</si>
  <si>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</si>
  <si>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</si>
  <si>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</si>
  <si>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</si>
  <si>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</si>
  <si>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</si>
  <si>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</si>
  <si>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</si>
  <si>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</si>
  <si>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</si>
  <si>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</si>
  <si>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</si>
  <si>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</si>
  <si>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</si>
  <si>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</si>
  <si>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</si>
  <si>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</si>
  <si>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</si>
  <si>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</si>
  <si>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</si>
  <si>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</si>
  <si>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</si>
  <si>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</si>
  <si>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</si>
  <si>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</si>
  <si>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</si>
  <si>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</si>
  <si>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</si>
  <si>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</si>
  <si>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</si>
  <si>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</si>
  <si>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</si>
  <si>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</si>
  <si>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</si>
  <si>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</si>
  <si>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</si>
  <si>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</si>
  <si>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</si>
  <si>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</si>
  <si>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</si>
  <si>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</si>
  <si>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</si>
  <si>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</si>
  <si>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</si>
  <si>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</si>
  <si>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</si>
  <si>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</si>
  <si>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</si>
  <si>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</si>
  <si>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</si>
  <si>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</si>
  <si>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</si>
  <si>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</si>
  <si>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</si>
  <si>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</si>
  <si>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</si>
  <si>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</si>
  <si>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</si>
  <si>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</si>
  <si>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</si>
  <si>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</si>
  <si>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</si>
  <si>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</si>
  <si>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</si>
  <si>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</si>
  <si>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</si>
  <si>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</si>
  <si>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</si>
  <si>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</si>
  <si>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</si>
  <si>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</si>
  <si>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</si>
  <si>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</si>
  <si>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</si>
  <si>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</si>
  <si>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</si>
  <si>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</si>
  <si>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</si>
  <si>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</si>
  <si>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</si>
  <si>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</si>
  <si>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</si>
  <si>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</si>
  <si>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</si>
  <si>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</si>
  <si>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</si>
  <si>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</si>
  <si>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</si>
  <si>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</si>
  <si>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</si>
  <si>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</si>
  <si>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</si>
  <si>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</si>
  <si>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</si>
  <si>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</si>
  <si>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</si>
  <si>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</si>
  <si>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</si>
  <si>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</si>
  <si>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</si>
  <si>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</si>
  <si>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</si>
  <si>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</si>
  <si>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</si>
  <si>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</si>
  <si>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</si>
  <si>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</si>
  <si>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</si>
  <si>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</si>
  <si>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</si>
  <si>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</si>
  <si>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</si>
  <si>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</si>
  <si>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</si>
  <si>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</si>
  <si>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</si>
  <si>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</si>
  <si>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</si>
  <si>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</si>
  <si>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</si>
  <si>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</si>
  <si>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</si>
  <si>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</si>
  <si>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</si>
  <si>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</si>
  <si>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</si>
  <si>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</si>
  <si>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</si>
  <si>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</si>
  <si>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</si>
  <si>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</si>
  <si>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</si>
  <si>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</si>
  <si>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</si>
  <si>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</si>
  <si>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</si>
  <si>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</si>
  <si>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</si>
  <si>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</si>
  <si>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</si>
  <si>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</si>
  <si>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</si>
  <si>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</si>
  <si>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</si>
  <si>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</si>
  <si>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</si>
  <si>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</si>
  <si>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</si>
  <si>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</si>
  <si>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</si>
  <si>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</si>
  <si>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</si>
  <si>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</si>
  <si>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</si>
  <si>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</si>
  <si>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</si>
  <si>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</si>
  <si>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</si>
  <si>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</si>
  <si>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</si>
  <si>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</si>
  <si>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</si>
  <si>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</si>
  <si>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</si>
  <si>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</si>
  <si>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</si>
  <si>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</si>
  <si>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</si>
  <si>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</si>
  <si>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</si>
  <si>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</si>
  <si>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</si>
  <si>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</si>
  <si>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</si>
  <si>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</si>
  <si>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</si>
  <si>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</si>
  <si>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</si>
  <si>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</si>
  <si>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</si>
  <si>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</si>
  <si>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</si>
  <si>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</si>
  <si>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</si>
  <si>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</si>
  <si>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</si>
  <si>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</si>
  <si>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</si>
  <si>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</si>
  <si>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</si>
  <si>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</si>
  <si>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</si>
  <si>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</si>
  <si>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</si>
  <si>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</si>
  <si>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</si>
  <si>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</si>
  <si>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</si>
  <si>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</si>
  <si>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</si>
  <si>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</si>
  <si>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</si>
  <si>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</si>
  <si>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</si>
  <si>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</si>
  <si>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</si>
  <si>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</si>
  <si>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</si>
  <si>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</si>
  <si>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</si>
  <si>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</si>
  <si>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</si>
  <si>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</si>
  <si>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</si>
  <si>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</si>
  <si>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</si>
  <si>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</si>
  <si>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</si>
  <si>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</si>
  <si>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</si>
  <si>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</si>
  <si>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</si>
  <si>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</si>
  <si>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</si>
  <si>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</si>
  <si>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</si>
  <si>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</si>
  <si>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</si>
  <si>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</si>
  <si>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</si>
  <si>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</si>
  <si>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</si>
  <si>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</si>
  <si>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</si>
  <si>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</si>
  <si>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</si>
  <si>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</si>
  <si>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</si>
  <si>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</si>
  <si>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</si>
  <si>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</si>
  <si>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</si>
  <si>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</si>
  <si>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</si>
  <si>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</si>
  <si>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</si>
  <si>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</si>
  <si>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</si>
  <si>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</si>
  <si>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</si>
  <si>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</si>
  <si>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</si>
  <si>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</si>
  <si>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</si>
  <si>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</si>
  <si>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</si>
  <si>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</si>
  <si>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</si>
  <si>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</si>
  <si>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</si>
  <si>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</si>
  <si>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</si>
  <si>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</si>
  <si>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</si>
  <si>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</si>
  <si>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</si>
  <si>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</si>
  <si>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</si>
  <si>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</si>
  <si>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</si>
  <si>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</si>
  <si>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</si>
  <si>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</si>
  <si>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</si>
  <si>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</si>
  <si>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</si>
  <si>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</si>
  <si>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</si>
  <si>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</si>
  <si>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</si>
  <si>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</si>
  <si>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</si>
  <si>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</si>
  <si>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</si>
  <si>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</si>
  <si>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</si>
  <si>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</si>
  <si>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</si>
  <si>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</si>
  <si>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</si>
  <si>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</si>
  <si>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</si>
  <si>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</si>
  <si>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</si>
  <si>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</si>
  <si>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</si>
  <si>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</si>
  <si>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</si>
  <si>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</si>
  <si>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</si>
  <si>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</si>
  <si>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</si>
  <si>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</si>
  <si>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</si>
  <si>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</si>
  <si>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</si>
  <si>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</si>
  <si>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</si>
  <si>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</si>
  <si>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</si>
  <si>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</si>
  <si>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</si>
  <si>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</si>
  <si>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</si>
  <si>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</si>
  <si>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</si>
  <si>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</si>
  <si>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</si>
  <si>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</si>
  <si>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</si>
  <si>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</si>
  <si>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</si>
  <si>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</si>
  <si>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</si>
  <si>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</si>
  <si>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</si>
  <si>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</si>
  <si>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</si>
  <si>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</si>
  <si>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</si>
  <si>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</si>
  <si>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</si>
  <si>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</si>
  <si>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</si>
  <si>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</si>
  <si>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</si>
  <si>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</si>
  <si>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</si>
  <si>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</si>
  <si>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</si>
  <si>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</si>
  <si>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</si>
  <si>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</si>
  <si>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</si>
  <si>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</si>
  <si>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</si>
  <si>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</si>
  <si>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</si>
  <si>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</si>
  <si>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</si>
  <si>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</si>
  <si>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</si>
  <si>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</si>
  <si>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</si>
  <si>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</si>
  <si>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</si>
  <si>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</si>
  <si>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</si>
  <si>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</si>
  <si>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</si>
  <si>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</si>
  <si>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</si>
  <si>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</si>
  <si>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</si>
  <si>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</si>
  <si>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</si>
  <si>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</si>
  <si>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</si>
  <si>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</si>
  <si>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</si>
  <si>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</si>
  <si>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</si>
  <si>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</si>
  <si>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</si>
  <si>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</si>
  <si>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</si>
  <si>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</si>
  <si>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</si>
  <si>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</si>
  <si>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</si>
  <si>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</si>
  <si>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</si>
  <si>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</si>
  <si>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</si>
  <si>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</si>
  <si>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</si>
  <si>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</si>
  <si>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</si>
  <si>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</si>
  <si>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</si>
  <si>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</si>
  <si>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</si>
  <si>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</si>
  <si>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</si>
  <si>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</si>
  <si>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</si>
  <si>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</si>
  <si>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</si>
  <si>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</si>
  <si>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</si>
  <si>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</si>
  <si>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</si>
  <si>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</si>
  <si>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</si>
  <si>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</si>
  <si>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</si>
  <si>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</si>
  <si>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</si>
  <si>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</si>
  <si>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</si>
  <si>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</si>
  <si>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</si>
  <si>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</si>
  <si>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</si>
  <si>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</si>
  <si>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</si>
  <si>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</si>
  <si>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</si>
  <si>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</si>
  <si>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</si>
  <si>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</si>
  <si>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</si>
  <si>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</si>
  <si>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</si>
  <si>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</si>
  <si>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</si>
  <si>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</si>
  <si>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</si>
  <si>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</si>
  <si>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</si>
  <si>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</si>
  <si>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</si>
  <si>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</si>
  <si>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</si>
  <si>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</si>
  <si>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</si>
  <si>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</si>
  <si>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</si>
  <si>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</si>
  <si>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</si>
  <si>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</si>
  <si>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</si>
  <si>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</si>
  <si>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</si>
  <si>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</si>
  <si>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</si>
  <si>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</si>
  <si>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</si>
  <si>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</si>
  <si>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</si>
  <si>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</si>
  <si>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</si>
  <si>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</si>
  <si>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</si>
  <si>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</si>
  <si>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</si>
  <si>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</si>
  <si>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</si>
  <si>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</si>
  <si>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</si>
  <si>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</si>
  <si>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</si>
  <si>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</si>
  <si>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</si>
  <si>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</si>
  <si>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</si>
  <si>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</si>
  <si>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</si>
  <si>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</si>
  <si>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</si>
  <si>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</si>
  <si>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</si>
  <si>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</si>
  <si>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</si>
  <si>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</si>
  <si>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</si>
  <si>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</si>
  <si>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</si>
  <si>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</si>
  <si>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</si>
  <si>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</si>
  <si>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</si>
  <si>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</si>
  <si>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</si>
  <si>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</si>
  <si>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</si>
  <si>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</si>
  <si>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</si>
  <si>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</si>
  <si>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</si>
  <si>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</si>
  <si>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</si>
  <si>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</si>
  <si>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</si>
  <si>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</si>
  <si>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</si>
  <si>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</si>
  <si>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</si>
  <si>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</si>
  <si>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</si>
  <si>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</si>
  <si>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</si>
  <si>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</si>
  <si>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</si>
  <si>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</si>
  <si>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</si>
  <si>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</si>
  <si>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</si>
  <si>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</si>
  <si>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</si>
  <si>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</si>
  <si>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</si>
  <si>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</si>
  <si>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</si>
  <si>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</si>
  <si>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</si>
  <si>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</si>
  <si>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</si>
  <si>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</si>
  <si>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</si>
  <si>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</si>
  <si>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</si>
  <si>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</si>
  <si>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</si>
  <si>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</si>
  <si>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</si>
  <si>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</si>
  <si>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</si>
  <si>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</si>
  <si>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</si>
  <si>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</si>
  <si>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</si>
  <si>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</si>
  <si>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</si>
  <si>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</si>
  <si>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</si>
  <si>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</si>
  <si>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</si>
  <si>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</si>
  <si>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</si>
  <si>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</si>
  <si>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</si>
  <si>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</si>
  <si>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</si>
  <si>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</si>
  <si>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</si>
  <si>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</si>
  <si>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</si>
  <si>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</si>
  <si>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</si>
  <si>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</si>
  <si>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</si>
  <si>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</si>
  <si>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</si>
  <si>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</si>
  <si>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</si>
  <si>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</si>
  <si>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</si>
  <si>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</si>
  <si>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</si>
  <si>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</si>
  <si>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</si>
  <si>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</si>
  <si>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</si>
  <si>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</si>
  <si>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</si>
  <si>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</si>
  <si>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</si>
  <si>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</si>
  <si>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</si>
  <si>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</si>
  <si>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</si>
  <si>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</si>
  <si>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</si>
  <si>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</si>
  <si>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</si>
  <si>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</si>
  <si>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</si>
  <si>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</si>
  <si>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</si>
  <si>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</si>
  <si>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</si>
  <si>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</si>
  <si>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</si>
  <si>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</si>
  <si>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</si>
  <si>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</si>
  <si>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</si>
  <si>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</si>
  <si>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</si>
  <si>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</si>
  <si>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</si>
  <si>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</si>
  <si>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</si>
  <si>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</si>
  <si>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</si>
  <si>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</si>
  <si>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</si>
  <si>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</si>
  <si>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</si>
  <si>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</si>
  <si>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</si>
  <si>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</si>
  <si>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</si>
  <si>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</si>
  <si>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</si>
  <si>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</si>
  <si>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</si>
  <si>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</si>
  <si>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</si>
  <si>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</si>
  <si>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</si>
  <si>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</si>
  <si>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</si>
  <si>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</si>
  <si>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</si>
  <si>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</si>
  <si>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</si>
  <si>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</si>
  <si>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</si>
  <si>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</si>
  <si>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</si>
  <si>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</si>
  <si>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</si>
  <si>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</si>
  <si>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</si>
  <si>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</si>
  <si>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</si>
  <si>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</si>
  <si>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</si>
  <si>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</si>
  <si>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</si>
  <si>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</si>
  <si>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</si>
  <si>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</si>
  <si>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</si>
  <si>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</si>
  <si>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</si>
  <si>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</si>
  <si>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</si>
  <si>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</si>
  <si>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</si>
  <si>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</si>
  <si>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</si>
  <si>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</si>
  <si>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</si>
  <si>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</si>
  <si>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</si>
  <si>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</si>
  <si>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</si>
  <si>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</si>
  <si>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</si>
  <si>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</si>
  <si>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</si>
  <si>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</si>
  <si>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</si>
  <si>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</si>
  <si>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</si>
  <si>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</si>
  <si>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</si>
  <si>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</si>
  <si>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</si>
  <si>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</si>
  <si>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</si>
  <si>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</si>
  <si>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</si>
  <si>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</si>
  <si>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</si>
  <si>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</si>
  <si>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</si>
  <si>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</si>
  <si>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</si>
  <si>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</si>
  <si>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</si>
  <si>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</si>
  <si>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</si>
  <si>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</si>
  <si>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</si>
  <si>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</si>
  <si>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</si>
  <si>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</si>
  <si>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</si>
  <si>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</si>
  <si>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</si>
  <si>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</si>
  <si>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</si>
  <si>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</si>
  <si>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</si>
  <si>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</si>
  <si>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</si>
  <si>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</si>
  <si>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</si>
  <si>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</si>
  <si>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</si>
  <si>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</si>
  <si>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</si>
  <si>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</si>
  <si>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</si>
  <si>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</si>
  <si>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</si>
  <si>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</si>
  <si>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</si>
  <si>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</si>
  <si>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</si>
  <si>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</si>
  <si>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</si>
  <si>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</si>
  <si>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</si>
  <si>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</si>
  <si>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</si>
  <si>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</si>
  <si>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</si>
  <si>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</si>
  <si>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</si>
  <si>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</si>
  <si>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</si>
  <si>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</si>
  <si>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</si>
  <si>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</si>
  <si>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</si>
  <si>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</si>
  <si>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</si>
  <si>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</si>
  <si>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</si>
  <si>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</si>
  <si>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</si>
  <si>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</si>
  <si>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</si>
  <si>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</si>
  <si>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</si>
  <si>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</si>
  <si>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</si>
  <si>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</si>
  <si>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</si>
  <si>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</si>
  <si>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</si>
  <si>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</si>
  <si>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</si>
  <si>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</si>
  <si>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</si>
  <si>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</si>
  <si>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</si>
  <si>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</si>
  <si>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</si>
  <si>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</si>
  <si>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</si>
  <si>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</si>
  <si>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</si>
  <si>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</si>
  <si>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</si>
  <si>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</si>
  <si>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</si>
  <si>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</si>
  <si>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</si>
  <si>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</si>
  <si>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</si>
  <si>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</si>
  <si>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</si>
  <si>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</si>
  <si>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</si>
  <si>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</si>
  <si>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</si>
  <si>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</si>
  <si>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</si>
  <si>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</si>
  <si>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</si>
  <si>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</si>
  <si>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</si>
  <si>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</si>
  <si>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</si>
  <si>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</si>
  <si>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</si>
  <si>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</si>
  <si>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</si>
  <si>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</si>
  <si>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</si>
  <si>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</si>
  <si>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</si>
  <si>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</si>
  <si>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</si>
  <si>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</si>
  <si>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</si>
  <si>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</si>
  <si>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</si>
  <si>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</si>
  <si>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</si>
  <si>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</si>
  <si>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</si>
  <si>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</si>
  <si>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</si>
  <si>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</si>
  <si>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</si>
  <si>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</si>
  <si>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</si>
  <si>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</si>
  <si>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</si>
  <si>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</si>
  <si>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</si>
  <si>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</si>
  <si>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</si>
  <si>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</si>
  <si>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</si>
  <si>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</si>
  <si>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</si>
  <si>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</si>
  <si>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</si>
  <si>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</si>
  <si>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</si>
  <si>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</si>
  <si>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</si>
  <si>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</si>
  <si>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</si>
  <si>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</si>
  <si>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</si>
  <si>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</si>
  <si>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</si>
  <si>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</si>
  <si>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</si>
  <si>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</si>
  <si>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</si>
  <si>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</si>
  <si>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</si>
  <si>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</si>
  <si>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</si>
  <si>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</si>
  <si>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</si>
  <si>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</si>
  <si>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</si>
  <si>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</si>
  <si>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</si>
  <si>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</si>
  <si>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</si>
  <si>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</si>
  <si>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</si>
  <si>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</si>
  <si>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</si>
  <si>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</si>
  <si>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</si>
  <si>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</si>
  <si>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</si>
  <si>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</si>
  <si>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</si>
  <si>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</si>
  <si>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</si>
  <si>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</si>
  <si>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</si>
  <si>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</si>
  <si>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</si>
  <si>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</si>
  <si>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</si>
  <si>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</si>
  <si>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</si>
  <si>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</si>
  <si>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</si>
  <si>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</si>
  <si>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</si>
  <si>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</si>
  <si>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</si>
  <si>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</si>
  <si>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</si>
  <si>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</si>
  <si>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</si>
  <si>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</si>
  <si>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</si>
  <si>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</si>
  <si>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</si>
  <si>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</si>
  <si>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</si>
  <si>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</si>
  <si>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</si>
  <si>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</si>
  <si>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</si>
  <si>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</si>
  <si>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</si>
  <si>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</si>
  <si>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</si>
  <si>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</si>
  <si>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</si>
  <si>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</si>
  <si>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</si>
  <si>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</si>
  <si>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</si>
  <si>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</si>
  <si>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</si>
  <si>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</si>
  <si>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</si>
  <si>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</si>
  <si>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</si>
  <si>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</si>
  <si>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</si>
  <si>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</si>
  <si>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</si>
  <si>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</si>
  <si>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</si>
  <si>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</si>
  <si>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</si>
  <si>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</si>
  <si>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</si>
  <si>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</si>
  <si>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</si>
  <si>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</si>
  <si>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</si>
  <si>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</si>
  <si>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</si>
  <si>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</si>
  <si>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</si>
  <si>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</si>
  <si>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</si>
  <si>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</si>
  <si>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</si>
  <si>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</si>
  <si>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</si>
  <si>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</si>
  <si>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</si>
  <si>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</si>
  <si>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</si>
  <si>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</si>
  <si>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</si>
  <si>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</si>
  <si>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</si>
  <si>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</si>
  <si>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</si>
  <si>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</si>
  <si>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</si>
  <si>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</si>
  <si>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</si>
  <si>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</si>
  <si>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</si>
  <si>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</si>
  <si>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</si>
  <si>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</si>
  <si>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</si>
  <si>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</si>
  <si>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</si>
  <si>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</si>
  <si>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</si>
  <si>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</si>
  <si>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</si>
  <si>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</si>
  <si>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</si>
  <si>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</si>
  <si>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</si>
  <si>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</si>
  <si>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</si>
  <si>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</si>
  <si>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</si>
  <si>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</si>
  <si>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</si>
  <si>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</si>
  <si>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</si>
  <si>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</si>
  <si>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</si>
  <si>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</si>
  <si>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</si>
  <si>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</si>
  <si>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</si>
  <si>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</si>
  <si>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</si>
  <si>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</si>
  <si>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</si>
  <si>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</si>
  <si>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</si>
  <si>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</si>
  <si>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</si>
  <si>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</si>
  <si>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</si>
  <si>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</si>
  <si>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</si>
  <si>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</si>
  <si>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</si>
  <si>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</si>
  <si>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</si>
  <si>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</si>
  <si>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</si>
  <si>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</si>
  <si>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</si>
  <si>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</si>
  <si>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</si>
  <si>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</si>
  <si>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</si>
  <si>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</si>
  <si>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</si>
  <si>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</si>
  <si>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</si>
  <si>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</si>
  <si>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</si>
  <si>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</si>
  <si>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</si>
  <si>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</si>
  <si>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</si>
  <si>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</si>
  <si>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</si>
  <si>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</si>
  <si>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</si>
  <si>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</si>
  <si>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</si>
  <si>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</si>
  <si>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</si>
  <si>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</si>
  <si>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</si>
  <si>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</si>
  <si>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</si>
  <si>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</si>
  <si>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</si>
  <si>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</si>
  <si>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</si>
  <si>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</si>
  <si>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</si>
  <si>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</si>
  <si>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</si>
  <si>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</si>
  <si>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</si>
  <si>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</si>
  <si>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</si>
  <si>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</si>
  <si>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</si>
  <si>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</si>
  <si>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</si>
  <si>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</si>
  <si>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</si>
  <si>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</si>
  <si>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</si>
  <si>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</si>
  <si>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</si>
  <si>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</si>
  <si>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</si>
  <si>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</si>
  <si>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</si>
  <si>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</si>
  <si>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</si>
  <si>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</si>
  <si>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</si>
  <si>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</si>
  <si>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</si>
  <si>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</si>
  <si>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</si>
  <si>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</si>
  <si>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</si>
  <si>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</si>
  <si>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</si>
  <si>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</si>
  <si>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</si>
  <si>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</si>
  <si>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</si>
  <si>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</si>
  <si>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</si>
  <si>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</si>
  <si>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</si>
  <si>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</si>
  <si>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</si>
  <si>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</si>
  <si>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</si>
  <si>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</si>
  <si>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</si>
  <si>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</si>
  <si>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</si>
  <si>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</si>
  <si>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</si>
  <si>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</si>
  <si>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</si>
  <si>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</si>
  <si>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</si>
  <si>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</si>
  <si>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</si>
  <si>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</si>
  <si>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</si>
  <si>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</si>
  <si>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</si>
  <si>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</si>
  <si>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</si>
  <si>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</si>
  <si>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</si>
  <si>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</si>
  <si>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</si>
  <si>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</si>
  <si>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</si>
  <si>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</si>
  <si>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</si>
  <si>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</si>
  <si>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</si>
  <si>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</si>
  <si>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</si>
  <si>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</si>
  <si>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</si>
  <si>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</si>
  <si>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</si>
  <si>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</si>
  <si>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</si>
  <si>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</si>
  <si>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</si>
  <si>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</si>
  <si>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</si>
  <si>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</si>
  <si>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</si>
  <si>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</si>
  <si>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</si>
  <si>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</si>
  <si>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</si>
  <si>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</si>
  <si>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</si>
  <si>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</si>
  <si>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</si>
  <si>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</si>
  <si>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</si>
  <si>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</si>
  <si>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</si>
  <si>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</si>
  <si>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</si>
  <si>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</si>
  <si>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</si>
  <si>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</si>
  <si>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</si>
  <si>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</si>
  <si>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</si>
  <si>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</si>
  <si>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</si>
  <si>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</si>
  <si>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</si>
  <si>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</si>
  <si>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</si>
  <si>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</si>
  <si>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</si>
  <si>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</si>
  <si>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</si>
  <si>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</si>
  <si>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</si>
  <si>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</si>
  <si>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</si>
  <si>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</si>
  <si>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</si>
  <si>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</si>
  <si>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</si>
  <si>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</si>
  <si>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</si>
  <si>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</si>
  <si>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</si>
  <si>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</si>
  <si>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</si>
  <si>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</si>
  <si>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</si>
  <si>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</si>
  <si>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</si>
  <si>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</si>
  <si>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</si>
  <si>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</si>
  <si>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</si>
  <si>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</si>
  <si>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</si>
  <si>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</si>
  <si>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</si>
  <si>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</si>
  <si>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</si>
  <si>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</si>
  <si>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</si>
  <si>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</si>
  <si>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</si>
  <si>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</si>
  <si>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</si>
  <si>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</si>
  <si>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</si>
  <si>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</si>
  <si>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</si>
  <si>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</si>
  <si>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</si>
  <si>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</si>
  <si>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</si>
  <si>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</si>
  <si>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</si>
  <si>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</si>
  <si>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</si>
  <si>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</si>
  <si>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</si>
  <si>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</si>
  <si>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</si>
  <si>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</si>
  <si>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</si>
  <si>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</si>
  <si>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</si>
  <si>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</si>
  <si>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</si>
  <si>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</si>
  <si>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</si>
  <si>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</si>
  <si>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</si>
  <si>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</si>
  <si>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</si>
  <si>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</si>
  <si>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</si>
  <si>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</si>
  <si>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</si>
  <si>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</si>
  <si>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</si>
  <si>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</si>
  <si>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</si>
  <si>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</si>
  <si>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</si>
  <si>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</si>
  <si>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</si>
  <si>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</si>
  <si>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</si>
  <si>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</si>
  <si>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</si>
  <si>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</si>
  <si>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</si>
  <si>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</si>
  <si>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</si>
  <si>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</si>
  <si>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</si>
  <si>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</si>
  <si>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</si>
  <si>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</si>
  <si>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</si>
  <si>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</si>
  <si>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</si>
  <si>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</si>
  <si>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</si>
  <si>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</si>
  <si>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</si>
  <si>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</si>
  <si>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</si>
  <si>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</si>
  <si>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</si>
  <si>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</si>
  <si>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</si>
  <si>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</si>
  <si>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</si>
  <si>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</si>
  <si>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</si>
  <si>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</si>
  <si>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</si>
  <si>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</si>
  <si>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</si>
  <si>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</si>
  <si>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</si>
  <si>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</si>
  <si>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</si>
  <si>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</si>
  <si>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</si>
  <si>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</si>
  <si>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</si>
  <si>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</si>
  <si>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</si>
  <si>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</si>
  <si>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</si>
  <si>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</si>
  <si>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</si>
  <si>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</si>
  <si>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</si>
  <si>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</si>
  <si>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</si>
  <si>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</si>
  <si>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</si>
  <si>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</si>
  <si>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</si>
  <si>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</si>
  <si>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</si>
  <si>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</si>
  <si>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</si>
  <si>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</si>
  <si>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</si>
  <si>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</si>
  <si>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</si>
  <si>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</si>
  <si>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</si>
  <si>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</si>
  <si>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</si>
  <si>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</si>
  <si>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</si>
  <si>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</si>
  <si>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</si>
  <si>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</si>
  <si>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</si>
  <si>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</si>
  <si>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</si>
  <si>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</si>
  <si>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</si>
  <si>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</si>
  <si>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</si>
  <si>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</si>
  <si>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</si>
  <si>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</si>
  <si>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</si>
  <si>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</si>
  <si>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</si>
  <si>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</si>
  <si>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</si>
  <si>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</si>
  <si>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</si>
  <si>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</si>
  <si>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</si>
  <si>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</si>
  <si>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</si>
  <si>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</si>
  <si>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</si>
  <si>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</si>
  <si>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</si>
  <si>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</si>
  <si>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</si>
  <si>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</si>
  <si>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</si>
  <si>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</si>
  <si>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</si>
  <si>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</si>
  <si>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</si>
  <si>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</si>
  <si>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</si>
  <si>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</si>
  <si>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</si>
  <si>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</si>
  <si>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</si>
  <si>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</si>
  <si>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</si>
  <si>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</si>
  <si>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</si>
  <si>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</si>
  <si>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</si>
  <si>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</si>
  <si>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</si>
  <si>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</si>
  <si>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</si>
  <si>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</si>
  <si>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</si>
  <si>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</si>
  <si>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</si>
  <si>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</si>
  <si>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</si>
  <si>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</si>
  <si>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</si>
  <si>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</si>
  <si>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</si>
  <si>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</si>
  <si>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</si>
  <si>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</si>
  <si>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</si>
  <si>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</si>
  <si>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</si>
  <si>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</si>
  <si>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</si>
  <si>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</si>
  <si>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</si>
  <si>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</si>
  <si>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</si>
  <si>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</si>
  <si>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</si>
  <si>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</si>
  <si>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</si>
  <si>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</si>
  <si>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</si>
  <si>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</si>
  <si>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</si>
  <si>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</si>
  <si>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</si>
  <si>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</si>
  <si>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</si>
  <si>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</si>
  <si>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</si>
  <si>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</si>
  <si>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</si>
  <si>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</si>
  <si>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</si>
  <si>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</si>
  <si>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</si>
  <si>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</si>
  <si>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</si>
  <si>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</si>
  <si>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</si>
  <si>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</si>
  <si>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</si>
  <si>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</si>
  <si>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</si>
  <si>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</si>
  <si>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</si>
  <si>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</si>
  <si>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</si>
  <si>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</si>
  <si>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</si>
  <si>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</si>
  <si>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</si>
  <si>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</si>
  <si>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</si>
  <si>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</si>
  <si>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</si>
  <si>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</si>
  <si>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</si>
  <si>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</si>
  <si>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</si>
  <si>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</si>
  <si>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</si>
  <si>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</si>
  <si>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</si>
  <si>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</si>
  <si>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</si>
  <si>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</si>
  <si>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</si>
  <si>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</si>
  <si>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</si>
  <si>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</si>
  <si>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</si>
  <si>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</si>
  <si>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</si>
  <si>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</si>
  <si>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</si>
  <si>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</si>
  <si>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</si>
  <si>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</si>
  <si>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</si>
  <si>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</si>
  <si>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</si>
  <si>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</si>
  <si>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</si>
  <si>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</si>
  <si>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</si>
  <si>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</si>
  <si>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</si>
  <si>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</si>
  <si>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</si>
  <si>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</si>
  <si>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</si>
  <si>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</si>
  <si>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</si>
  <si>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</si>
  <si>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</si>
  <si>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</si>
  <si>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</si>
  <si>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</si>
  <si>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</si>
  <si>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</si>
  <si>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</si>
  <si>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</si>
  <si>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</si>
  <si>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</si>
  <si>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</si>
  <si>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</si>
  <si>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</si>
  <si>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</si>
  <si>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</si>
  <si>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</si>
  <si>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</si>
  <si>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</si>
  <si>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</si>
  <si>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</si>
  <si>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</si>
  <si>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</si>
  <si>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</si>
  <si>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</si>
  <si>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</si>
  <si>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</si>
  <si>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</si>
  <si>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</si>
  <si>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</si>
  <si>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</si>
  <si>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</si>
  <si>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</si>
  <si>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</si>
  <si>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</si>
  <si>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</si>
  <si>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</si>
  <si>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</si>
  <si>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</si>
  <si>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</si>
  <si>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</si>
  <si>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</si>
  <si>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</si>
  <si>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</si>
  <si>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</si>
  <si>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</si>
  <si>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</si>
  <si>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</si>
  <si>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</si>
  <si>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</si>
  <si>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</si>
  <si>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</si>
  <si>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</si>
  <si>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</si>
  <si>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</si>
  <si>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</si>
  <si>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</si>
  <si>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</si>
  <si>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</si>
  <si>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</si>
  <si>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</si>
  <si>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</si>
  <si>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</si>
  <si>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</si>
  <si>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</si>
  <si>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</si>
  <si>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</si>
  <si>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</si>
  <si>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</si>
  <si>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</si>
  <si>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</si>
  <si>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</si>
  <si>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</si>
  <si>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</si>
  <si>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</si>
  <si>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</si>
  <si>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</si>
  <si>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</si>
  <si>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</si>
  <si>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</si>
  <si>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</si>
  <si>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</si>
  <si>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</si>
  <si>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</si>
  <si>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</si>
  <si>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</si>
  <si>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</si>
  <si>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</si>
  <si>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</si>
  <si>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</si>
  <si>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</si>
  <si>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</si>
  <si>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</si>
  <si>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</si>
  <si>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</si>
  <si>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</si>
  <si>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</si>
  <si>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</si>
  <si>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</si>
  <si>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</si>
  <si>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</si>
  <si>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</si>
  <si>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</si>
  <si>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</si>
  <si>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</si>
  <si>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</si>
  <si>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</si>
  <si>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</si>
  <si>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</si>
  <si>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</si>
  <si>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</si>
  <si>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</si>
  <si>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</si>
  <si>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</si>
  <si>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</si>
  <si>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</si>
  <si>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</si>
  <si>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</si>
  <si>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</si>
  <si>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</si>
  <si>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</si>
  <si>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</si>
  <si>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</si>
  <si>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</si>
  <si>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</si>
  <si>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</si>
  <si>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</si>
  <si>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</si>
  <si>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</si>
  <si>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</si>
  <si>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</si>
  <si>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</si>
  <si>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</si>
  <si>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</si>
  <si>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</si>
  <si>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</si>
  <si>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</si>
  <si>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</si>
  <si>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</si>
  <si>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</si>
  <si>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</si>
  <si>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</si>
  <si>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</si>
  <si>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</si>
  <si>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</si>
  <si>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</si>
  <si>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</si>
  <si>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</si>
  <si>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</si>
  <si>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</si>
  <si>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</si>
  <si>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</si>
  <si>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</si>
  <si>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</si>
  <si>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</si>
  <si>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</si>
  <si>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</si>
  <si>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</si>
  <si>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</si>
  <si>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</si>
  <si>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</si>
  <si>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</si>
  <si>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</si>
  <si>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</si>
  <si>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</si>
  <si>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</si>
  <si>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</si>
  <si>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</si>
  <si>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</si>
  <si>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</si>
  <si>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</si>
  <si>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</si>
  <si>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</si>
  <si>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</si>
  <si>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</si>
  <si>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</si>
  <si>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</si>
  <si>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</si>
  <si>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</si>
  <si>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</si>
  <si>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</si>
  <si>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</si>
  <si>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</si>
  <si>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</si>
  <si>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</si>
  <si>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</si>
  <si>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</si>
  <si>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</si>
  <si>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</si>
  <si>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</si>
  <si>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</si>
  <si>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</si>
  <si>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</si>
  <si>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</si>
  <si>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</si>
  <si>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</si>
  <si>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</si>
  <si>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</si>
  <si>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</si>
  <si>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</si>
  <si>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</si>
  <si>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</si>
  <si>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</si>
  <si>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</si>
  <si>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</si>
  <si>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</si>
  <si>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</si>
  <si>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</si>
  <si>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</si>
  <si>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</si>
  <si>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</si>
  <si>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</si>
  <si>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</si>
  <si>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</si>
  <si>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</si>
  <si>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</si>
  <si>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</si>
  <si>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</si>
  <si>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</si>
  <si>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</si>
  <si>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</si>
  <si>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</si>
  <si>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</si>
  <si>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</si>
  <si>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</si>
  <si>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</si>
  <si>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</si>
  <si>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</si>
  <si>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</si>
  <si>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</si>
  <si>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</si>
  <si>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</si>
  <si>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</si>
  <si>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</si>
  <si>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</si>
  <si>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</si>
  <si>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</si>
  <si>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</si>
  <si>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</si>
  <si>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</si>
  <si>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</si>
  <si>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</si>
  <si>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</si>
  <si>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</si>
  <si>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</si>
  <si>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</si>
  <si>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</si>
  <si>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</si>
  <si>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</si>
  <si>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</si>
  <si>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</si>
  <si>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</si>
  <si>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</si>
  <si>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</si>
  <si>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</si>
  <si>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</si>
  <si>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</si>
  <si>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</si>
  <si>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</si>
  <si>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</si>
  <si>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</si>
  <si>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</si>
  <si>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</si>
  <si>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</si>
  <si>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</si>
  <si>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</si>
  <si>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</si>
  <si>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</si>
  <si>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</si>
  <si>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</si>
  <si>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</si>
  <si>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</si>
  <si>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</si>
  <si>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</si>
  <si>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</si>
  <si>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</si>
  <si>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</si>
  <si>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</si>
  <si>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</si>
  <si>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</si>
  <si>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</si>
  <si>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</si>
  <si>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</si>
  <si>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</si>
  <si>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</si>
  <si>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</si>
  <si>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</si>
  <si>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</si>
  <si>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</si>
  <si>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</si>
  <si>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</si>
  <si>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</si>
  <si>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</si>
  <si>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</si>
  <si>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</si>
  <si>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</si>
  <si>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</si>
  <si>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</si>
  <si>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</si>
  <si>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</si>
  <si>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</si>
  <si>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</si>
  <si>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</si>
  <si>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</si>
  <si>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</si>
  <si>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</si>
  <si>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</si>
  <si>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</si>
  <si>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</si>
  <si>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</si>
  <si>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</si>
  <si>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</si>
  <si>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</si>
  <si>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</si>
  <si>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</si>
  <si>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</si>
  <si>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</si>
  <si>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</si>
  <si>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</si>
  <si>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</si>
  <si>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</si>
  <si>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</si>
  <si>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</si>
  <si>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</si>
  <si>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</si>
  <si>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</si>
  <si>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</si>
  <si>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</si>
  <si>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</si>
  <si>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</si>
  <si>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</si>
  <si>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</si>
  <si>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</si>
  <si>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</si>
  <si>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</si>
  <si>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</si>
  <si>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</si>
  <si>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</si>
  <si>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</si>
  <si>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</si>
  <si>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</si>
  <si>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</si>
  <si>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</si>
  <si>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</si>
  <si>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</si>
  <si>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</si>
  <si>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</si>
  <si>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</si>
  <si>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</si>
  <si>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</si>
  <si>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</si>
  <si>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</si>
  <si>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</si>
  <si>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</si>
  <si>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</si>
  <si>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</si>
  <si>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</si>
  <si>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</si>
  <si>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</si>
  <si>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</si>
  <si>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</si>
  <si>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</si>
  <si>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</si>
  <si>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</si>
  <si>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</si>
  <si>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</si>
  <si>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</si>
  <si>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</si>
  <si>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</si>
  <si>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</si>
  <si>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</si>
  <si>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</si>
  <si>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</si>
  <si>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</si>
  <si>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</si>
  <si>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</si>
  <si>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</si>
  <si>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</si>
  <si>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</si>
  <si>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</si>
  <si>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</si>
  <si>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</si>
  <si>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</si>
  <si>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</si>
  <si>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</si>
  <si>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</si>
  <si>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</si>
  <si>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</si>
  <si>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</si>
  <si>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</si>
  <si>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</si>
  <si>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</si>
  <si>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</si>
  <si>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</si>
  <si>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</si>
  <si>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</si>
  <si>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</si>
  <si>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</si>
  <si>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</si>
  <si>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</si>
  <si>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</si>
  <si>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</si>
  <si>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</si>
  <si>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</si>
  <si>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</si>
  <si>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</si>
  <si>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</si>
  <si>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</si>
  <si>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</si>
  <si>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</si>
  <si>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</si>
  <si>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</si>
  <si>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</si>
  <si>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</si>
  <si>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</si>
  <si>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</si>
  <si>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</si>
  <si>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</si>
  <si>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</si>
  <si>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</si>
  <si>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</si>
  <si>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</si>
  <si>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</si>
  <si>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</si>
  <si>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</si>
  <si>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</si>
  <si>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</si>
  <si>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</si>
  <si>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</si>
  <si>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</si>
  <si>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</si>
  <si>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</si>
  <si>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</si>
  <si>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</si>
  <si>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</si>
  <si>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</si>
  <si>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</si>
  <si>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</si>
  <si>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</si>
  <si>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</si>
  <si>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</si>
  <si>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</si>
  <si>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</si>
  <si>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</si>
  <si>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</si>
  <si>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</si>
  <si>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</si>
  <si>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</si>
  <si>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</si>
  <si>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</si>
  <si>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</si>
  <si>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</si>
  <si>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</si>
  <si>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</si>
  <si>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</si>
  <si>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</si>
  <si>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</si>
  <si>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</si>
  <si>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</si>
  <si>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</si>
  <si>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</si>
  <si>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</si>
  <si>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</si>
  <si>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</si>
  <si>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</si>
  <si>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</si>
  <si>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</si>
  <si>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</si>
  <si>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</si>
  <si>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</si>
  <si>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</si>
  <si>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</si>
  <si>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</si>
  <si>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</si>
  <si>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</si>
  <si>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</si>
  <si>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</si>
  <si>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</si>
  <si>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</si>
  <si>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</si>
  <si>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</si>
  <si>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</si>
  <si>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</si>
  <si>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</si>
  <si>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</si>
  <si>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</si>
  <si>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</si>
  <si>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</si>
  <si>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</si>
  <si>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</si>
  <si>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</si>
  <si>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</si>
  <si>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</si>
  <si>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</si>
  <si>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</si>
  <si>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</si>
  <si>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</si>
  <si>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</si>
  <si>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</si>
  <si>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</si>
  <si>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</si>
  <si>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</si>
  <si>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</si>
  <si>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</si>
  <si>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</si>
  <si>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</si>
  <si>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</si>
  <si>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</si>
  <si>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</si>
  <si>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</si>
  <si>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</si>
  <si>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</si>
  <si>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</si>
  <si>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</si>
  <si>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</si>
  <si>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</si>
  <si>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</si>
  <si>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</si>
  <si>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</si>
  <si>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</si>
  <si>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</si>
  <si>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</si>
  <si>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</si>
  <si>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</si>
  <si>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</si>
  <si>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</si>
  <si>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</si>
  <si>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</si>
  <si>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</si>
  <si>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</si>
  <si>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</si>
  <si>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</si>
  <si>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</si>
  <si>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</si>
  <si>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</si>
  <si>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</si>
  <si>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</si>
  <si>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</si>
  <si>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</si>
  <si>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</si>
  <si>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</si>
  <si>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</si>
  <si>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</si>
  <si>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</si>
  <si>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</si>
  <si>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</si>
  <si>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</si>
  <si>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</si>
  <si>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</si>
  <si>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</si>
  <si>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</si>
  <si>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</si>
  <si>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</si>
  <si>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</si>
  <si>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</si>
  <si>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</si>
  <si>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</si>
  <si>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</si>
  <si>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</si>
  <si>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</si>
  <si>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</si>
  <si>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</si>
  <si>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</si>
  <si>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</si>
  <si>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</si>
  <si>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</si>
  <si>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</si>
  <si>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</si>
  <si>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</si>
  <si>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</si>
  <si>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</si>
  <si>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</si>
  <si>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</si>
  <si>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</si>
  <si>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</si>
  <si>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</si>
  <si>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</si>
  <si>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</si>
  <si>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</si>
  <si>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</si>
  <si>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</si>
  <si>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</si>
  <si>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</si>
  <si>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</si>
  <si>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</si>
  <si>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</si>
  <si>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</si>
  <si>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</si>
  <si>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</si>
  <si>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</si>
  <si>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</si>
  <si>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</si>
  <si>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</si>
  <si>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</si>
  <si>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</si>
  <si>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</si>
  <si>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</si>
  <si>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</si>
  <si>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</si>
  <si>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</si>
  <si>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</si>
  <si>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</si>
  <si>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</si>
  <si>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</si>
  <si>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</si>
  <si>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</si>
  <si>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</si>
  <si>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</si>
  <si>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</si>
  <si>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</si>
  <si>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</si>
  <si>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</si>
  <si>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</si>
  <si>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</si>
  <si>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</si>
  <si>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</si>
  <si>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</si>
  <si>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</si>
  <si>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</si>
  <si>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</si>
  <si>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</si>
  <si>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</si>
  <si>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</si>
  <si>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</si>
  <si>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</si>
  <si>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</si>
  <si>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</si>
  <si>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</si>
  <si>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</si>
  <si>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</si>
  <si>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</si>
  <si>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</si>
  <si>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</si>
  <si>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</si>
  <si>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</si>
  <si>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</si>
  <si>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</si>
  <si>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</si>
  <si>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</si>
  <si>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</si>
  <si>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</si>
  <si>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</si>
  <si>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</si>
  <si>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</si>
  <si>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</si>
  <si>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</si>
  <si>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</si>
  <si>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</si>
  <si>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</si>
  <si>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</si>
  <si>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</si>
  <si>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</si>
  <si>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</si>
  <si>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</si>
  <si>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</si>
  <si>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</si>
  <si>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</si>
  <si>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</si>
  <si>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</si>
  <si>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</si>
  <si>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</si>
  <si>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</si>
  <si>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</si>
  <si>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</si>
  <si>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</si>
  <si>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</si>
  <si>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</si>
  <si>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</si>
  <si>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</si>
  <si>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</si>
  <si>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</si>
  <si>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</si>
  <si>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</si>
  <si>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</si>
  <si>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</si>
  <si>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</si>
  <si>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</si>
  <si>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</si>
  <si>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</si>
  <si>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</si>
  <si>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</si>
  <si>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</si>
  <si>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</si>
  <si>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</si>
  <si>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</si>
  <si>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</si>
  <si>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</si>
  <si>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</si>
  <si>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</si>
  <si>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</si>
  <si>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</si>
  <si>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</si>
  <si>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</si>
  <si>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</si>
  <si>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</si>
  <si>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</si>
  <si>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</si>
  <si>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</si>
  <si>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</si>
  <si>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</si>
  <si>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</si>
  <si>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</si>
  <si>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</si>
  <si>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</si>
  <si>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</si>
  <si>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</si>
  <si>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</si>
  <si>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</si>
  <si>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</si>
  <si>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</si>
  <si>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</si>
  <si>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</si>
  <si>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</si>
  <si>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</si>
  <si>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</si>
  <si>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</si>
  <si>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</si>
  <si>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</si>
  <si>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</si>
  <si>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</si>
  <si>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</si>
  <si>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</si>
  <si>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</si>
  <si>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</si>
  <si>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</si>
  <si>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</si>
  <si>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</si>
  <si>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</si>
  <si>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</si>
  <si>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</si>
  <si>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</si>
  <si>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</si>
  <si>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</si>
  <si>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</si>
  <si>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</si>
  <si>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</si>
  <si>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</si>
  <si>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</si>
  <si>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</si>
  <si>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</si>
  <si>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</si>
  <si>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</si>
  <si>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</si>
  <si>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</si>
  <si>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</si>
  <si>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</si>
  <si>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</si>
  <si>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</si>
  <si>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</si>
  <si>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</si>
  <si>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</si>
  <si>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</si>
  <si>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</si>
  <si>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</si>
  <si>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</si>
  <si>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</si>
  <si>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</si>
  <si>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</si>
  <si>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</si>
  <si>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</si>
  <si>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</si>
  <si>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</si>
  <si>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</si>
  <si>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</si>
  <si>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</si>
  <si>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</si>
  <si>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</si>
  <si>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</si>
  <si>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</si>
  <si>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</si>
  <si>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</si>
  <si>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</si>
  <si>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</si>
  <si>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</si>
  <si>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</si>
  <si>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</si>
  <si>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</si>
  <si>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</si>
  <si>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</si>
  <si>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</si>
  <si>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</si>
  <si>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</si>
  <si>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</si>
  <si>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</si>
  <si>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</si>
  <si>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</si>
  <si>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</si>
  <si>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</si>
  <si>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</si>
  <si>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</si>
  <si>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</si>
  <si>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</si>
  <si>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</si>
  <si>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</si>
  <si>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</si>
  <si>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</si>
  <si>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</si>
  <si>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</si>
  <si>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</si>
  <si>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</si>
  <si>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</si>
  <si>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</si>
  <si>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</si>
  <si>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</si>
  <si>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</si>
  <si>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</si>
  <si>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</si>
  <si>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</si>
  <si>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</si>
  <si>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</si>
  <si>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</si>
  <si>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</si>
  <si>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</si>
  <si>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</si>
  <si>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</si>
  <si>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</si>
  <si>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</si>
  <si>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</si>
  <si>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</si>
  <si>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</si>
  <si>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</si>
  <si>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</si>
  <si>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</si>
  <si>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</si>
  <si>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</si>
  <si>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</si>
  <si>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</si>
  <si>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</si>
  <si>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</si>
  <si>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</si>
  <si>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</si>
  <si>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</si>
  <si>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</si>
  <si>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</si>
  <si>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</si>
  <si>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</si>
  <si>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</si>
  <si>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</si>
  <si>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</si>
  <si>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</si>
  <si>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</si>
  <si>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</si>
  <si>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</si>
  <si>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</si>
  <si>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</si>
  <si>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</si>
  <si>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</si>
  <si>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</si>
  <si>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</si>
  <si>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</si>
  <si>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</si>
  <si>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</si>
  <si>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</si>
  <si>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</si>
  <si>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</si>
  <si>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</si>
  <si>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</si>
  <si>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</si>
  <si>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</si>
  <si>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</si>
  <si>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</si>
  <si>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</si>
  <si>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</si>
  <si>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</si>
  <si>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</si>
  <si>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</si>
  <si>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</si>
  <si>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</si>
  <si>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</si>
  <si>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</si>
  <si>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</si>
  <si>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</si>
  <si>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</si>
  <si>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</si>
  <si>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</si>
  <si>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</si>
  <si>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</si>
  <si>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</si>
  <si>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</si>
  <si>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</si>
  <si>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</si>
  <si>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</si>
  <si>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</si>
  <si>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</si>
  <si>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</si>
  <si>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</si>
  <si>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</si>
  <si>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</si>
  <si>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</si>
  <si>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</si>
  <si>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</si>
  <si>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</si>
  <si>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</si>
  <si>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</si>
  <si>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</si>
  <si>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</si>
  <si>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</si>
  <si>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</si>
  <si>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</si>
  <si>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</si>
  <si>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</si>
  <si>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</si>
  <si>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</si>
  <si>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</si>
  <si>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</si>
  <si>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</si>
  <si>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</si>
  <si>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</si>
  <si>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</si>
  <si>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</si>
  <si>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</si>
  <si>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</si>
  <si>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</si>
  <si>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</si>
  <si>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</si>
  <si>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</si>
  <si>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</si>
  <si>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</si>
  <si>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</si>
  <si>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</si>
  <si>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</si>
  <si>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</si>
  <si>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</si>
  <si>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</si>
  <si>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</si>
  <si>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</si>
  <si>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</si>
  <si>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</si>
  <si>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</si>
  <si>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</si>
  <si>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</si>
  <si>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</si>
  <si>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</si>
  <si>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</si>
  <si>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</si>
  <si>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</si>
  <si>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</si>
  <si>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</si>
  <si>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</si>
  <si>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</si>
  <si>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</si>
  <si>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</si>
  <si>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</si>
  <si>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</si>
  <si>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</si>
  <si>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</si>
  <si>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</si>
  <si>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</si>
  <si>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</si>
  <si>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</si>
  <si>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</si>
  <si>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</si>
  <si>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</si>
  <si>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</si>
  <si>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</si>
  <si>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</si>
  <si>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</si>
  <si>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</si>
  <si>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</si>
  <si>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</si>
  <si>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</si>
  <si>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</si>
  <si>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</si>
  <si>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</si>
  <si>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</si>
  <si>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</si>
  <si>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</si>
  <si>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</si>
  <si>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</si>
  <si>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</si>
  <si>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</si>
  <si>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</si>
  <si>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</si>
  <si>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</si>
  <si>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</si>
  <si>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</si>
  <si>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</si>
  <si>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</si>
  <si>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</si>
  <si>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</si>
  <si>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</si>
  <si>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</si>
  <si>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</si>
  <si>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</si>
  <si>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</si>
  <si>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</si>
  <si>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</si>
  <si>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</si>
  <si>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</si>
  <si>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</si>
  <si>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</si>
  <si>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</si>
  <si>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</si>
  <si>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</si>
  <si>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</si>
  <si>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</si>
  <si>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</si>
  <si>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</si>
  <si>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</si>
  <si>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</si>
  <si>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</si>
  <si>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</si>
  <si>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</si>
  <si>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</si>
  <si>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</si>
  <si>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</si>
  <si>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</si>
  <si>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</si>
  <si>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</si>
  <si>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</si>
  <si>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</si>
  <si>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</si>
  <si>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</si>
  <si>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</si>
  <si>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</si>
  <si>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</si>
  <si>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</si>
  <si>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</si>
  <si>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</si>
  <si>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</si>
  <si>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</si>
  <si>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</si>
  <si>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</si>
  <si>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</si>
  <si>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</si>
  <si>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</si>
  <si>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</si>
  <si>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</si>
  <si>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</si>
  <si>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</si>
  <si>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</si>
  <si>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</si>
  <si>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</si>
  <si>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</si>
  <si>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</si>
  <si>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</si>
  <si>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</si>
  <si>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</si>
  <si>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</si>
  <si>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</si>
  <si>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</si>
  <si>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</si>
  <si>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</si>
  <si>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</si>
  <si>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</si>
  <si>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</si>
  <si>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</si>
  <si>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</si>
  <si>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</si>
  <si>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</si>
  <si>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</si>
  <si>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</si>
  <si>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</si>
  <si>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</si>
  <si>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</si>
  <si>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</si>
  <si>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</si>
  <si>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</si>
  <si>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</si>
  <si>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</si>
  <si>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</si>
  <si>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</si>
  <si>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</si>
  <si>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</si>
  <si>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</si>
  <si>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</si>
  <si>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</si>
  <si>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</si>
  <si>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</si>
  <si>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</si>
  <si>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</si>
  <si>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</si>
  <si>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</si>
  <si>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</si>
  <si>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</si>
  <si>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</si>
  <si>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</si>
  <si>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</si>
  <si>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</si>
  <si>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</si>
  <si>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</si>
  <si>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</si>
  <si>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</si>
  <si>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</si>
  <si>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</si>
  <si>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</si>
  <si>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</si>
  <si>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</si>
  <si>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</si>
  <si>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</si>
  <si>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</si>
  <si>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</si>
  <si>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</si>
  <si>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</si>
  <si>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</si>
  <si>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</si>
  <si>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</si>
  <si>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</si>
  <si>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</si>
  <si>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</si>
  <si>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</si>
  <si>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</si>
  <si>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</si>
  <si>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</si>
  <si>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</si>
  <si>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</si>
  <si>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</si>
  <si>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</si>
  <si>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</si>
  <si>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</si>
  <si>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</si>
  <si>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</si>
  <si>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</si>
  <si>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</si>
  <si>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</si>
  <si>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</si>
  <si>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</si>
  <si>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</si>
  <si>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</si>
  <si>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</si>
  <si>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</si>
  <si>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</si>
  <si>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</si>
  <si>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</si>
  <si>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</si>
  <si>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</si>
  <si>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</si>
  <si>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</si>
  <si>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</si>
  <si>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</si>
  <si>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</si>
  <si>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</si>
  <si>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</si>
  <si>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</si>
  <si>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</si>
  <si>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</si>
  <si>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</si>
  <si>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</si>
  <si>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</si>
  <si>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</si>
  <si>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</si>
  <si>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</si>
  <si>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</si>
  <si>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</si>
  <si>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</si>
  <si>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</si>
  <si>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</si>
  <si>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</si>
  <si>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</si>
  <si>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</si>
  <si>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</si>
  <si>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</si>
  <si>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</si>
  <si>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</si>
  <si>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</si>
  <si>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</si>
  <si>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</si>
  <si>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</si>
  <si>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</si>
  <si>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</si>
  <si>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</si>
  <si>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</si>
  <si>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</si>
  <si>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</si>
  <si>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</si>
  <si>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</si>
  <si>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</si>
  <si>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</si>
  <si>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</si>
  <si>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</si>
  <si>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</si>
  <si>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</si>
  <si>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</si>
  <si>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</si>
  <si>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</si>
  <si>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</si>
  <si>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</si>
  <si>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</si>
  <si>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</si>
  <si>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</si>
  <si>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</si>
  <si>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</si>
  <si>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</si>
  <si>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</si>
  <si>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</si>
  <si>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</si>
  <si>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</si>
  <si>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</si>
  <si>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</si>
  <si>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</si>
  <si>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</si>
  <si>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</si>
  <si>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</si>
  <si>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</si>
  <si>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</si>
  <si>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</si>
  <si>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</si>
  <si>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</si>
  <si>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</si>
  <si>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</si>
  <si>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</si>
  <si>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</si>
  <si>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</si>
  <si>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</si>
  <si>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</si>
  <si>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</si>
  <si>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</si>
  <si>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</si>
  <si>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</si>
  <si>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</si>
  <si>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</si>
  <si>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</si>
  <si>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</si>
  <si>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</si>
  <si>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</si>
  <si>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</si>
  <si>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</si>
  <si>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</si>
  <si>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</si>
  <si>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</si>
  <si>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</si>
  <si>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</si>
  <si>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</si>
  <si>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</si>
  <si>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</si>
  <si>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</si>
  <si>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</si>
  <si>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</si>
  <si>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</si>
  <si>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</si>
  <si>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</si>
  <si>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</si>
  <si>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</si>
  <si>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</si>
  <si>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</si>
  <si>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</si>
  <si>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</si>
  <si>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</si>
  <si>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</si>
  <si>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</si>
  <si>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</si>
  <si>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</si>
  <si>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</si>
  <si>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</si>
  <si>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</si>
  <si>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</si>
  <si>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</si>
  <si>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</si>
  <si>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</si>
  <si>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</si>
  <si>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</si>
  <si>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</si>
  <si>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</si>
  <si>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</si>
  <si>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</si>
  <si>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</si>
  <si>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</si>
  <si>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</si>
  <si>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</si>
  <si>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</si>
  <si>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</si>
  <si>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</si>
  <si>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</si>
  <si>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</si>
  <si>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</si>
  <si>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</si>
  <si>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</si>
  <si>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</si>
  <si>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</si>
  <si>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</si>
  <si>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</si>
  <si>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</si>
  <si>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</si>
  <si>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</si>
  <si>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</si>
  <si>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</si>
  <si>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</si>
  <si>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</si>
  <si>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</si>
  <si>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</si>
  <si>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</si>
  <si>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</si>
  <si>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</si>
  <si>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</si>
  <si>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</si>
  <si>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</si>
  <si>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</si>
  <si>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</si>
  <si>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</si>
  <si>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</si>
  <si>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</si>
  <si>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</si>
  <si>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</si>
  <si>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</si>
  <si>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</si>
  <si>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</si>
  <si>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</si>
  <si>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</si>
  <si>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</si>
  <si>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</si>
  <si>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</si>
  <si>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</si>
  <si>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</si>
  <si>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</si>
  <si>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</si>
  <si>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</si>
  <si>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</si>
  <si>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</si>
  <si>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</si>
  <si>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</si>
  <si>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</si>
  <si>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</si>
  <si>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</si>
  <si>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</si>
  <si>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</si>
  <si>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</si>
  <si>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</si>
  <si>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</si>
  <si>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</si>
  <si>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</si>
  <si>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</si>
  <si>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</si>
  <si>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</si>
  <si>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</si>
  <si>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</si>
  <si>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</si>
  <si>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</si>
  <si>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</si>
  <si>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</si>
  <si>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</si>
  <si>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</si>
  <si>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</si>
  <si>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</si>
  <si>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</si>
  <si>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</si>
  <si>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</si>
  <si>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</si>
  <si>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</si>
  <si>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</si>
  <si>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</si>
  <si>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</si>
  <si>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</si>
  <si>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</si>
  <si>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</si>
  <si>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</si>
  <si>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</si>
  <si>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</si>
  <si>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</si>
  <si>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</si>
  <si>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</si>
  <si>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</si>
  <si>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</si>
  <si>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</si>
  <si>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</si>
  <si>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</si>
  <si>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</si>
  <si>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</si>
  <si>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</si>
  <si>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</si>
  <si>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</si>
  <si>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</si>
  <si>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</si>
  <si>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</si>
  <si>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</si>
  <si>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</si>
  <si>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</si>
  <si>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</si>
  <si>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</si>
  <si>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</si>
  <si>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</si>
  <si>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</si>
  <si>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</si>
  <si>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</si>
  <si>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</si>
  <si>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</si>
  <si>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</si>
  <si>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</si>
  <si>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</si>
  <si>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</si>
  <si>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</si>
  <si>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</si>
  <si>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</si>
  <si>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</si>
  <si>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</si>
  <si>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</si>
  <si>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</si>
  <si>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</si>
  <si>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</si>
  <si>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</si>
  <si>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</si>
  <si>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</si>
  <si>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</si>
  <si>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</si>
  <si>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</si>
  <si>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</si>
  <si>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</si>
  <si>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</si>
  <si>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</si>
  <si>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</si>
  <si>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</si>
  <si>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</si>
  <si>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</si>
  <si>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</si>
  <si>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</si>
  <si>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</si>
  <si>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</si>
  <si>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</si>
  <si>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</si>
  <si>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</si>
  <si>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</si>
  <si>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</si>
  <si>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</si>
  <si>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</si>
  <si>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</si>
  <si>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</si>
  <si>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</si>
  <si>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</si>
  <si>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</si>
  <si>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</si>
  <si>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</si>
  <si>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</si>
  <si>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</si>
  <si>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</si>
  <si>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</si>
  <si>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</si>
  <si>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</si>
  <si>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</si>
  <si>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</si>
  <si>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</si>
  <si>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</si>
  <si>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</si>
  <si>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</si>
  <si>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</si>
  <si>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</si>
  <si>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</si>
  <si>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</si>
  <si>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</si>
  <si>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</si>
  <si>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</si>
  <si>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</si>
  <si>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</si>
  <si>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</si>
  <si>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</si>
  <si>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</si>
  <si>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</si>
  <si>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</si>
  <si>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</si>
  <si>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</si>
  <si>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</si>
  <si>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</si>
  <si>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</si>
  <si>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</si>
  <si>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</si>
  <si>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</si>
  <si>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</si>
  <si>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</si>
  <si>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</si>
  <si>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</si>
  <si>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</si>
  <si>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</si>
  <si>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</si>
  <si>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</si>
  <si>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</si>
  <si>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</si>
  <si>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</si>
  <si>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</si>
  <si>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</si>
  <si>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</si>
  <si>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</si>
  <si>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</si>
  <si>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</si>
  <si>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</si>
  <si>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</si>
  <si>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</si>
  <si>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</si>
  <si>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</si>
  <si>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</si>
  <si>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</si>
  <si>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</si>
  <si>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</si>
  <si>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</si>
  <si>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</si>
  <si>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</si>
  <si>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</si>
  <si>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</si>
  <si>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</si>
  <si>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</si>
  <si>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</si>
  <si>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</si>
  <si>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</si>
  <si>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</si>
  <si>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</si>
  <si>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</si>
  <si>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</si>
  <si>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</si>
  <si>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</si>
  <si>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</si>
  <si>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</si>
  <si>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</si>
  <si>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</si>
  <si>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</si>
  <si>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</si>
  <si>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</si>
  <si>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</si>
  <si>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</si>
  <si>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</si>
  <si>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</si>
  <si>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</si>
  <si>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</si>
  <si>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</si>
  <si>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</si>
  <si>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</si>
  <si>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</si>
  <si>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</si>
  <si>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</si>
  <si>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</si>
  <si>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</si>
  <si>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</si>
  <si>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</si>
  <si>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</si>
  <si>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</si>
  <si>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</si>
  <si>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</si>
  <si>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</si>
  <si>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</si>
  <si>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</si>
  <si>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</si>
  <si>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</si>
  <si>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</si>
  <si>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</si>
  <si>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</si>
  <si>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</si>
  <si>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</si>
  <si>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</si>
  <si>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</si>
  <si>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</si>
  <si>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</si>
  <si>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</si>
  <si>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</si>
  <si>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</si>
  <si>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</si>
  <si>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</si>
  <si>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</si>
  <si>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</si>
  <si>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</si>
  <si>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</si>
  <si>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</si>
  <si>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</si>
  <si>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</si>
  <si>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</si>
  <si>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</si>
  <si>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</si>
  <si>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</si>
  <si>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</si>
  <si>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</si>
  <si>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</si>
  <si>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</si>
  <si>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</si>
  <si>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</si>
  <si>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</si>
  <si>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</si>
  <si>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</si>
  <si>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</si>
  <si>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</si>
  <si>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</si>
  <si>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</si>
  <si>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</si>
  <si>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</si>
  <si>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</si>
  <si>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</si>
  <si>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</si>
  <si>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</si>
  <si>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</si>
  <si>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</si>
  <si>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</si>
  <si>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</si>
  <si>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</si>
  <si>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</si>
  <si>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</si>
  <si>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</si>
  <si>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</si>
  <si>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</si>
  <si>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</si>
  <si>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</si>
  <si>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</si>
  <si>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</si>
  <si>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</si>
  <si>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</si>
  <si>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</si>
  <si>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</si>
  <si>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</si>
  <si>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</si>
  <si>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</si>
  <si>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</si>
  <si>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</si>
  <si>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</si>
  <si>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</si>
  <si>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</si>
  <si>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</si>
  <si>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</si>
  <si>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</si>
  <si>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</si>
  <si>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</si>
  <si>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</si>
  <si>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</si>
  <si>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</si>
  <si>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</si>
  <si>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</si>
  <si>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</si>
  <si>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</si>
  <si>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</si>
  <si>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</si>
  <si>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</si>
  <si>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</si>
  <si>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</si>
  <si>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</si>
  <si>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</si>
  <si>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</si>
  <si>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</si>
  <si>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</si>
  <si>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</si>
  <si>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</si>
  <si>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</si>
  <si>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</si>
  <si>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</si>
  <si>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</si>
  <si>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</si>
  <si>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</si>
  <si>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</si>
  <si>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</si>
  <si>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</si>
  <si>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</si>
  <si>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</si>
  <si>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</si>
  <si>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</si>
  <si>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</si>
  <si>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</si>
  <si>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</si>
  <si>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</si>
  <si>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</si>
  <si>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</si>
  <si>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</si>
  <si>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</si>
  <si>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</si>
  <si>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</si>
  <si>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</si>
  <si>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</si>
  <si>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</si>
  <si>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</si>
  <si>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</si>
  <si>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</si>
  <si>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</si>
  <si>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</si>
  <si>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</si>
  <si>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</si>
  <si>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</si>
  <si>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</si>
  <si>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</si>
  <si>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</si>
  <si>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</si>
  <si>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</si>
  <si>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</si>
  <si>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</si>
  <si>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</si>
  <si>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</si>
  <si>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</si>
  <si>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</si>
  <si>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</si>
  <si>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</si>
  <si>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</si>
  <si>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</si>
  <si>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</si>
  <si>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</si>
  <si>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</si>
  <si>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</si>
  <si>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</si>
  <si>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</si>
  <si>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</si>
  <si>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</si>
  <si>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</si>
  <si>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</si>
  <si>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</si>
  <si>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</si>
  <si>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</si>
  <si>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</si>
  <si>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</si>
  <si>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</si>
  <si>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</si>
  <si>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</si>
  <si>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</si>
  <si>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</si>
  <si>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</si>
  <si>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</si>
  <si>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</si>
  <si>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</si>
  <si>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</si>
  <si>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</si>
  <si>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</si>
  <si>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</si>
  <si>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</si>
  <si>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</si>
  <si>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</si>
  <si>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</si>
  <si>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</si>
  <si>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</si>
  <si>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</si>
  <si>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</si>
  <si>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</si>
  <si>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</si>
  <si>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</si>
  <si>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</si>
  <si>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</si>
  <si>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</si>
  <si>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</si>
  <si>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</si>
  <si>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</si>
  <si>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</si>
  <si>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</si>
  <si>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</si>
  <si>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</si>
  <si>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</si>
  <si>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</si>
  <si>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</si>
  <si>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</si>
  <si>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</si>
  <si>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</si>
  <si>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</si>
  <si>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</si>
  <si>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</si>
  <si>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</si>
  <si>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</si>
  <si>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</si>
  <si>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</si>
  <si>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</si>
  <si>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</si>
  <si>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</si>
  <si>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</si>
  <si>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</si>
  <si>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</si>
  <si>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</si>
  <si>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</si>
  <si>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</si>
  <si>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</si>
  <si>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</si>
  <si>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</si>
  <si>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</si>
  <si>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</si>
  <si>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</si>
  <si>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</si>
  <si>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</si>
  <si>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</si>
  <si>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</si>
  <si>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</si>
  <si>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</si>
  <si>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</si>
  <si>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</si>
  <si>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</si>
  <si>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</si>
  <si>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</si>
  <si>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</si>
  <si>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</si>
  <si>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</si>
  <si>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</si>
  <si>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</si>
  <si>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</si>
  <si>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</si>
  <si>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</si>
  <si>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</si>
  <si>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</si>
  <si>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</si>
  <si>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</si>
  <si>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</si>
  <si>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</si>
  <si>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</si>
  <si>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</si>
  <si>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</si>
  <si>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</si>
  <si>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</si>
  <si>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</si>
  <si>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</si>
  <si>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</si>
  <si>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</si>
  <si>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</si>
  <si>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</si>
  <si>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</si>
  <si>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</si>
  <si>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</si>
  <si>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</si>
  <si>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</si>
  <si>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</si>
  <si>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</si>
  <si>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</si>
  <si>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</si>
  <si>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</si>
  <si>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</si>
  <si>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</si>
  <si>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</si>
  <si>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</si>
  <si>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</si>
  <si>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</si>
  <si>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</si>
  <si>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</si>
  <si>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</si>
  <si>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</si>
  <si>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</si>
  <si>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</si>
  <si>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</si>
  <si>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</si>
  <si>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</si>
  <si>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</si>
  <si>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</si>
  <si>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</si>
  <si>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</si>
  <si>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</si>
  <si>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</si>
  <si>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</si>
  <si>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</si>
  <si>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</si>
  <si>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</si>
  <si>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</si>
  <si>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</si>
  <si>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</si>
  <si>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</si>
  <si>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</si>
  <si>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</si>
  <si>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</si>
  <si>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</si>
  <si>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</si>
  <si>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</si>
  <si>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</si>
  <si>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</si>
  <si>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</si>
  <si>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</si>
  <si>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</si>
  <si>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</si>
  <si>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</si>
  <si>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</si>
  <si>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</si>
  <si>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</si>
  <si>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</si>
  <si>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</si>
  <si>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</si>
  <si>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</si>
  <si>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</si>
  <si>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</si>
  <si>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</si>
  <si>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</si>
  <si>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</si>
  <si>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</si>
  <si>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</si>
  <si>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</si>
  <si>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</si>
  <si>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</si>
  <si>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</si>
  <si>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</si>
  <si>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</si>
  <si>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</si>
  <si>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</si>
  <si>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</si>
  <si>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</si>
  <si>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</si>
  <si>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</si>
  <si>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</si>
  <si>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</si>
  <si>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</si>
  <si>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</si>
  <si>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</si>
  <si>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</si>
  <si>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</si>
  <si>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</si>
  <si>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</si>
  <si>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</si>
  <si>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</si>
  <si>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</si>
  <si>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</si>
  <si>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</si>
  <si>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</si>
  <si>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</si>
  <si>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</si>
  <si>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</si>
  <si>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</si>
  <si>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</si>
  <si>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</si>
  <si>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</si>
  <si>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</si>
  <si>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</si>
  <si>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</si>
  <si>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</si>
  <si>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</si>
  <si>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</si>
  <si>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</si>
  <si>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</si>
  <si>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</si>
  <si>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</si>
  <si>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</si>
  <si>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</si>
  <si>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</si>
  <si>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</si>
  <si>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</si>
  <si>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</si>
  <si>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</si>
  <si>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</si>
  <si>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</si>
  <si>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</si>
  <si>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</si>
  <si>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</si>
  <si>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</si>
  <si>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</si>
  <si>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</si>
  <si>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</si>
  <si>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</si>
  <si>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</si>
  <si>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</si>
  <si>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</si>
  <si>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</si>
  <si>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</si>
  <si>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</si>
  <si>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</si>
  <si>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</si>
  <si>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</si>
  <si>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</si>
  <si>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</si>
  <si>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</si>
  <si>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</si>
  <si>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</si>
  <si>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</si>
  <si>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</si>
  <si>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</si>
  <si>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</si>
  <si>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</si>
  <si>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</si>
  <si>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</si>
  <si>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</si>
  <si>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</si>
  <si>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</si>
  <si>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</si>
  <si>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</si>
  <si>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</si>
  <si>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</si>
  <si>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</si>
  <si>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</si>
  <si>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</si>
  <si>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</si>
  <si>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</si>
  <si>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</si>
  <si>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</si>
  <si>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</si>
  <si>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</si>
  <si>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</si>
  <si>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</si>
  <si>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</si>
  <si>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</si>
  <si>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</si>
  <si>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</si>
  <si>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</si>
  <si>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</si>
  <si>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</si>
  <si>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</si>
  <si>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</si>
  <si>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</si>
  <si>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</si>
  <si>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</si>
  <si>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</si>
  <si>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</si>
  <si>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</si>
  <si>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</si>
  <si>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</si>
  <si>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</si>
  <si>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</si>
  <si>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</si>
  <si>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</si>
  <si>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</si>
  <si>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</si>
  <si>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</si>
  <si>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</si>
  <si>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</si>
  <si>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</si>
  <si>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</si>
  <si>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</si>
  <si>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</si>
  <si>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</si>
  <si>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</si>
  <si>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</si>
  <si>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</si>
  <si>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</si>
  <si>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</si>
  <si>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</si>
  <si>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</si>
  <si>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</si>
  <si>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</si>
  <si>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</si>
  <si>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</si>
  <si>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</si>
  <si>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</si>
  <si>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</si>
  <si>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</si>
  <si>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</si>
  <si>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</si>
  <si>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</si>
  <si>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</si>
  <si>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</si>
  <si>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</si>
  <si>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</si>
  <si>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</si>
  <si>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</si>
  <si>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</si>
  <si>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</si>
  <si>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</si>
  <si>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</si>
  <si>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</si>
  <si>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</si>
  <si>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</si>
  <si>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</si>
  <si>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</si>
  <si>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</si>
  <si>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</si>
  <si>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</si>
  <si>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</si>
  <si>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</si>
  <si>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</si>
  <si>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</si>
  <si>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</si>
  <si>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</si>
  <si>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</si>
  <si>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</si>
  <si>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</si>
  <si>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</si>
  <si>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</si>
  <si>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</si>
  <si>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</si>
  <si>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</si>
  <si>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</si>
  <si>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</si>
  <si>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</si>
  <si>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</si>
  <si>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</si>
  <si>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</si>
  <si>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</si>
  <si>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</si>
  <si>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</si>
  <si>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</si>
  <si>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</si>
  <si>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</si>
  <si>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</si>
  <si>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</si>
  <si>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</si>
  <si>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</si>
  <si>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</si>
  <si>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</si>
  <si>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</si>
  <si>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</si>
  <si>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</si>
  <si>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</si>
  <si>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</si>
  <si>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</si>
  <si>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</si>
  <si>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</si>
  <si>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</si>
  <si>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</si>
  <si>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</si>
  <si>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</si>
  <si>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</si>
  <si>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</si>
  <si>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</si>
  <si>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</si>
  <si>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</si>
  <si>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</si>
  <si>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</si>
  <si>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</si>
  <si>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</si>
  <si>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</si>
  <si>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</si>
  <si>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</si>
  <si>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</si>
  <si>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</si>
  <si>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</si>
  <si>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</si>
  <si>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</si>
  <si>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</si>
  <si>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</si>
  <si>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</si>
  <si>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</si>
  <si>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</si>
  <si>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</si>
  <si>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</si>
  <si>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</si>
  <si>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</si>
  <si>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</si>
  <si>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</si>
  <si>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</si>
  <si>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</si>
  <si>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</si>
  <si>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</si>
  <si>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</si>
  <si>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</si>
  <si>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</si>
  <si>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</si>
  <si>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</si>
  <si>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</si>
  <si>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</si>
  <si>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</si>
  <si>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</si>
  <si>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</si>
  <si>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</si>
  <si>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</si>
  <si>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</si>
  <si>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</si>
  <si>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</si>
  <si>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</si>
  <si>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</si>
  <si>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</si>
  <si>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</si>
  <si>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</si>
  <si>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</si>
  <si>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</si>
  <si>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</si>
  <si>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</si>
  <si>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</si>
  <si>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</si>
  <si>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</si>
  <si>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</si>
  <si>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</si>
  <si>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</si>
  <si>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</si>
  <si>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</si>
  <si>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</si>
  <si>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</si>
  <si>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</si>
  <si>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</si>
  <si>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</si>
  <si>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</si>
  <si>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</si>
  <si>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</si>
  <si>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</si>
  <si>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</si>
  <si>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</si>
  <si>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</si>
  <si>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</si>
  <si>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</si>
  <si>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</si>
  <si>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</si>
  <si>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</si>
  <si>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</si>
  <si>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</si>
  <si>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</si>
  <si>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</si>
  <si>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</si>
  <si>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</si>
  <si>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</si>
  <si>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</si>
  <si>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</si>
  <si>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</si>
  <si>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</si>
  <si>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</si>
  <si>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</si>
  <si>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</si>
  <si>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</si>
  <si>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</si>
  <si>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</si>
  <si>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</si>
  <si>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</si>
  <si>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</si>
  <si>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</si>
  <si>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</si>
  <si>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</si>
  <si>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</si>
  <si>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</si>
  <si>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</si>
  <si>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</si>
  <si>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</si>
  <si>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</si>
  <si>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</si>
  <si>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</si>
  <si>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</si>
  <si>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</si>
  <si>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</si>
  <si>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</si>
  <si>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</si>
  <si>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</si>
  <si>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</si>
  <si>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</si>
  <si>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</si>
  <si>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</si>
  <si>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</si>
  <si>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</si>
  <si>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</si>
  <si>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</si>
  <si>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</si>
  <si>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</si>
  <si>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</si>
  <si>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</si>
  <si>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</si>
  <si>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</si>
  <si>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</si>
  <si>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</si>
  <si>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</si>
  <si>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</si>
  <si>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</si>
  <si>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</si>
  <si>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</si>
  <si>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</si>
  <si>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</si>
  <si>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</si>
  <si>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</si>
  <si>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</si>
  <si>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</si>
  <si>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</si>
  <si>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</si>
  <si>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</si>
  <si>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</si>
  <si>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</si>
  <si>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</si>
  <si>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</si>
  <si>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</si>
  <si>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</si>
  <si>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</si>
  <si>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</si>
  <si>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</si>
  <si>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</si>
  <si>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</si>
  <si>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</si>
  <si>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</si>
  <si>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</si>
  <si>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</si>
  <si>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</si>
  <si>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</si>
  <si>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</si>
  <si>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</si>
  <si>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</si>
  <si>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</si>
  <si>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</si>
  <si>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</si>
  <si>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</si>
  <si>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</si>
  <si>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</si>
  <si>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</si>
  <si>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</si>
  <si>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</si>
  <si>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</si>
  <si>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</si>
  <si>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</si>
  <si>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</si>
  <si>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</si>
  <si>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</si>
  <si>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</si>
  <si>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</si>
  <si>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</si>
  <si>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</si>
  <si>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</si>
  <si>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</si>
  <si>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</si>
  <si>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</si>
  <si>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</si>
  <si>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</si>
  <si>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</si>
  <si>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</si>
  <si>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</si>
  <si>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</si>
  <si>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</si>
  <si>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</si>
  <si>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</si>
  <si>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</si>
  <si>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</si>
  <si>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</si>
  <si>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</si>
  <si>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</si>
  <si>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</si>
  <si>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</si>
  <si>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</si>
  <si>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</si>
  <si>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</si>
  <si>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</si>
  <si>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</si>
  <si>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</si>
  <si>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</si>
  <si>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</si>
  <si>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</si>
  <si>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</si>
  <si>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</si>
  <si>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</si>
  <si>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</si>
  <si>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</si>
  <si>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</si>
  <si>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</si>
  <si>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</si>
  <si>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</si>
  <si>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</si>
  <si>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</si>
  <si>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</si>
  <si>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</si>
  <si>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</si>
  <si>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</si>
  <si>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</si>
  <si>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</si>
  <si>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</si>
  <si>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</si>
  <si>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</si>
  <si>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</si>
  <si>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</si>
  <si>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</si>
  <si>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</si>
  <si>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</si>
  <si>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</si>
  <si>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</si>
  <si>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</si>
  <si>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</si>
  <si>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</si>
  <si>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</si>
  <si>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</si>
  <si>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</si>
  <si>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</si>
  <si>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</si>
  <si>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</si>
  <si>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</si>
  <si>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</si>
  <si>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</si>
  <si>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</si>
  <si>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</si>
  <si>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</si>
  <si>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</si>
  <si>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</si>
  <si>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</si>
  <si>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</si>
  <si>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</si>
  <si>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</si>
  <si>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</si>
  <si>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</si>
  <si>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</si>
  <si>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</si>
  <si>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</si>
  <si>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</si>
  <si>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</si>
  <si>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</si>
  <si>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</si>
  <si>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</si>
  <si>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</si>
  <si>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</si>
  <si>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</si>
  <si>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</si>
  <si>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</si>
  <si>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</si>
  <si>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</si>
  <si>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</si>
  <si>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</si>
  <si>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</si>
  <si>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</si>
  <si>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</si>
  <si>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</si>
  <si>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</si>
  <si>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</si>
  <si>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</si>
  <si>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</si>
  <si>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</si>
  <si>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</si>
  <si>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</si>
  <si>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</si>
  <si>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</si>
  <si>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</si>
  <si>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</si>
  <si>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</si>
  <si>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</si>
  <si>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</si>
  <si>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</si>
  <si>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</si>
  <si>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</si>
  <si>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</si>
  <si>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</si>
  <si>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</si>
  <si>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</si>
  <si>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</si>
  <si>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</si>
  <si>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</si>
  <si>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</si>
  <si>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</si>
  <si>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</si>
  <si>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</si>
  <si>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</si>
  <si>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</si>
  <si>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</si>
  <si>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</si>
  <si>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</si>
  <si>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</si>
  <si>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</si>
  <si>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</si>
  <si>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</si>
  <si>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</si>
  <si>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</si>
  <si>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</si>
  <si>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</si>
  <si>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</si>
  <si>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</si>
  <si>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</si>
  <si>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</si>
  <si>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</si>
  <si>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</si>
  <si>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</si>
  <si>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</si>
  <si>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</si>
  <si>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</si>
  <si>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</si>
  <si>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</si>
  <si>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</si>
  <si>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</si>
  <si>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</si>
  <si>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</si>
  <si>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</si>
  <si>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</si>
  <si>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</si>
  <si>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</si>
  <si>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</si>
  <si>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</si>
  <si>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</si>
  <si>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</si>
  <si>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</si>
  <si>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</si>
  <si>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</si>
  <si>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</si>
  <si>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</si>
  <si>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</si>
  <si>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</si>
  <si>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</si>
  <si>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</si>
  <si>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</si>
  <si>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</si>
  <si>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</si>
  <si>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</si>
  <si>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</si>
  <si>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</si>
  <si>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</si>
  <si>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</si>
  <si>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</si>
  <si>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</si>
  <si>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</si>
  <si>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</si>
  <si>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</si>
  <si>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</si>
  <si>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</si>
  <si>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</si>
  <si>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</si>
  <si>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</si>
  <si>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</si>
  <si>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</si>
  <si>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</si>
  <si>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</si>
  <si>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</si>
  <si>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</si>
  <si>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</si>
  <si>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</si>
  <si>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</si>
  <si>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</si>
  <si>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</si>
  <si>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</si>
  <si>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</si>
  <si>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</si>
  <si>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</si>
  <si>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</si>
  <si>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</si>
  <si>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</si>
  <si>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</si>
  <si>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</si>
  <si>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</si>
  <si>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</si>
  <si>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</si>
  <si>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</si>
  <si>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</si>
  <si>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</si>
  <si>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</si>
  <si>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</si>
  <si>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</si>
  <si>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</si>
  <si>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</si>
  <si>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</si>
  <si>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</si>
  <si>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</si>
  <si>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</si>
  <si>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</si>
  <si>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</si>
  <si>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</si>
  <si>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</si>
  <si>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</si>
  <si>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</si>
  <si>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</si>
  <si>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</si>
  <si>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</si>
  <si>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</si>
  <si>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</si>
  <si>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</si>
  <si>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</si>
  <si>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</si>
  <si>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</si>
  <si>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</si>
  <si>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</si>
  <si>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</si>
  <si>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</si>
  <si>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</si>
  <si>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</si>
  <si>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</si>
  <si>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</si>
  <si>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</si>
  <si>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</si>
  <si>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</si>
  <si>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</si>
  <si>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</si>
  <si>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</si>
  <si>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</si>
  <si>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</si>
  <si>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</si>
  <si>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</si>
  <si>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</si>
  <si>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</si>
  <si>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</si>
  <si>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</si>
  <si>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</si>
  <si>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</si>
  <si>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</si>
  <si>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</si>
  <si>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</si>
  <si>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</si>
  <si>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</si>
  <si>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</si>
  <si>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</si>
  <si>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</si>
  <si>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</si>
  <si>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</si>
  <si>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</si>
  <si>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</si>
  <si>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</si>
  <si>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</si>
  <si>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</si>
  <si>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</si>
  <si>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</si>
  <si>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</si>
  <si>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</si>
  <si>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</si>
  <si>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</si>
  <si>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</si>
  <si>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</si>
  <si>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</si>
  <si>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</si>
  <si>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</si>
  <si>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</si>
  <si>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</si>
  <si>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</si>
  <si>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</si>
  <si>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</si>
  <si>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</si>
  <si>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</si>
  <si>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</si>
  <si>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</si>
  <si>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</si>
  <si>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</si>
  <si>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</si>
  <si>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</si>
  <si>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</si>
  <si>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</si>
  <si>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</si>
  <si>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</si>
  <si>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</si>
  <si>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</si>
  <si>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</si>
  <si>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</si>
  <si>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</si>
  <si>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</si>
  <si>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</si>
  <si>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</si>
  <si>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</si>
  <si>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</si>
  <si>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</si>
  <si>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</si>
  <si>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</si>
  <si>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</si>
  <si>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</si>
  <si>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</si>
  <si>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</si>
  <si>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</si>
  <si>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</si>
  <si>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</si>
  <si>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</si>
  <si>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</si>
  <si>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</si>
  <si>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</si>
  <si>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</si>
  <si>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</si>
  <si>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</si>
  <si>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</si>
  <si>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</si>
  <si>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</si>
  <si>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</si>
  <si>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</si>
  <si>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</si>
  <si>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</si>
  <si>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</si>
  <si>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</si>
  <si>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</si>
  <si>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</si>
  <si>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</si>
  <si>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</si>
  <si>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</si>
  <si>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</si>
  <si>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</si>
  <si>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</si>
  <si>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</si>
  <si>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</si>
  <si>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</si>
  <si>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</si>
  <si>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</si>
  <si>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</si>
  <si>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</si>
  <si>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</si>
  <si>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</si>
  <si>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</si>
  <si>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</si>
  <si>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</si>
  <si>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</si>
  <si>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</si>
  <si>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</si>
  <si>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</si>
  <si>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</si>
  <si>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</si>
  <si>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</si>
  <si>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</si>
  <si>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</si>
  <si>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</si>
  <si>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</si>
  <si>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</si>
  <si>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</si>
  <si>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</si>
  <si>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</si>
  <si>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</si>
  <si>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</si>
  <si>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</si>
  <si>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</si>
  <si>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</si>
  <si>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</si>
  <si>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</si>
  <si>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</si>
  <si>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</si>
  <si>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</si>
  <si>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</si>
  <si>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</si>
  <si>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</si>
  <si>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</si>
  <si>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</si>
  <si>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</si>
  <si>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</si>
  <si>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</si>
  <si>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</si>
  <si>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</si>
  <si>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</si>
  <si>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</si>
  <si>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</si>
  <si>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</si>
  <si>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</si>
  <si>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</si>
  <si>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</si>
  <si>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</si>
  <si>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</si>
  <si>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</si>
  <si>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</si>
  <si>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</si>
  <si>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</si>
  <si>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</si>
  <si>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</si>
  <si>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</si>
  <si>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</si>
  <si>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</si>
  <si>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</si>
  <si>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</si>
  <si>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</si>
  <si>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</si>
  <si>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</si>
  <si>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</si>
  <si>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</si>
  <si>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</si>
  <si>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</si>
  <si>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</si>
  <si>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</si>
  <si>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</si>
  <si>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</si>
  <si>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</si>
  <si>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</si>
  <si>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</si>
  <si>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</si>
  <si>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</si>
  <si>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</si>
  <si>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</si>
  <si>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</si>
  <si>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</si>
  <si>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</si>
  <si>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</si>
  <si>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</si>
  <si>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</si>
  <si>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</si>
  <si>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</si>
  <si>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</si>
  <si>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</si>
  <si>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</si>
  <si>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</si>
  <si>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</si>
  <si>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</si>
  <si>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</si>
  <si>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</si>
  <si>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</si>
  <si>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</si>
  <si>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</si>
  <si>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</si>
  <si>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</si>
  <si>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</si>
  <si>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</si>
  <si>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</si>
  <si>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</si>
  <si>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</si>
  <si>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</si>
  <si>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</si>
  <si>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</si>
  <si>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</si>
  <si>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</si>
  <si>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</si>
  <si>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</si>
  <si>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</si>
  <si>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</si>
  <si>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</si>
  <si>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</si>
  <si>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</si>
  <si>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</si>
  <si>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</si>
  <si>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</si>
  <si>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</si>
  <si>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</si>
  <si>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</si>
  <si>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</si>
  <si>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</si>
  <si>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</si>
  <si>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</si>
  <si>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</si>
  <si>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</si>
  <si>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</si>
  <si>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</si>
  <si>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</si>
  <si>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</si>
  <si>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</si>
  <si>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</si>
  <si>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</si>
  <si>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</si>
  <si>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</si>
  <si>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</si>
  <si>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</si>
  <si>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</si>
  <si>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</si>
  <si>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</si>
  <si>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</si>
  <si>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</si>
  <si>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</si>
  <si>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</si>
  <si>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</si>
  <si>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</si>
  <si>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</si>
  <si>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</si>
  <si>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</si>
  <si>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</si>
  <si>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</si>
  <si>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</si>
  <si>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</si>
  <si>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</si>
  <si>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</si>
  <si>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</si>
  <si>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</si>
  <si>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</si>
  <si>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</si>
  <si>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</si>
  <si>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</si>
  <si>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</si>
  <si>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</si>
  <si>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</si>
  <si>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</si>
  <si>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</si>
  <si>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</si>
  <si>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</si>
  <si>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</si>
  <si>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</si>
  <si>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</si>
  <si>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</si>
  <si>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</si>
  <si>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</si>
  <si>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</si>
  <si>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</si>
  <si>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</si>
  <si>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</si>
  <si>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</si>
  <si>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</si>
  <si>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</si>
  <si>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</si>
  <si>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</si>
  <si>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</si>
  <si>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</si>
  <si>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</si>
  <si>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</si>
  <si>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</si>
  <si>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</si>
  <si>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</si>
  <si>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</si>
  <si>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</si>
  <si>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</si>
  <si>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</si>
  <si>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</si>
  <si>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</si>
  <si>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</si>
  <si>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</si>
  <si>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</si>
  <si>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</si>
  <si>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</si>
  <si>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</si>
  <si>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</si>
  <si>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</si>
  <si>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</si>
  <si>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</si>
  <si>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</si>
  <si>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</si>
  <si>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</si>
  <si>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</si>
  <si>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</si>
  <si>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</si>
  <si>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</si>
  <si>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</si>
  <si>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</si>
  <si>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</si>
  <si>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</si>
  <si>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</si>
  <si>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</si>
  <si>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</si>
  <si>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</si>
  <si>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</si>
  <si>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</si>
  <si>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</si>
  <si>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</si>
  <si>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</si>
  <si>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</si>
  <si>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</si>
  <si>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</si>
  <si>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</si>
  <si>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</si>
  <si>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</si>
  <si>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</si>
  <si>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</si>
  <si>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</si>
  <si>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</si>
  <si>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</si>
  <si>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</si>
  <si>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</si>
  <si>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</si>
  <si>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</si>
  <si>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</si>
  <si>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</si>
  <si>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</si>
  <si>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</si>
  <si>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</si>
  <si>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</si>
  <si>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</si>
  <si>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</si>
  <si>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</si>
  <si>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</si>
  <si>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</si>
  <si>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</si>
  <si>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</si>
  <si>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</si>
  <si>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</si>
  <si>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</si>
  <si>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</si>
  <si>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</si>
  <si>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</si>
  <si>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</si>
  <si>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</si>
  <si>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</si>
  <si>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</si>
  <si>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</si>
  <si>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</si>
  <si>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</si>
  <si>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</si>
  <si>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</si>
  <si>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</si>
  <si>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</si>
  <si>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</si>
  <si>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</si>
  <si>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</si>
  <si>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</si>
  <si>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</si>
  <si>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</si>
  <si>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</si>
  <si>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</si>
  <si>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</si>
  <si>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</si>
  <si>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</si>
  <si>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</si>
  <si>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</si>
  <si>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</si>
  <si>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</si>
  <si>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</si>
  <si>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</si>
  <si>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</si>
  <si>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</si>
  <si>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</si>
  <si>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</si>
  <si>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</si>
  <si>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</si>
  <si>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</si>
  <si>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</si>
  <si>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</si>
  <si>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</si>
  <si>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</si>
  <si>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</si>
  <si>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</si>
  <si>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</si>
  <si>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</si>
  <si>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</si>
  <si>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</si>
  <si>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</si>
  <si>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</si>
  <si>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</si>
  <si>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</si>
  <si>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</si>
  <si>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</si>
  <si>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</si>
  <si>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</si>
  <si>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</si>
  <si>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</si>
  <si>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</si>
  <si>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</si>
  <si>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</si>
  <si>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</si>
  <si>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</si>
  <si>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</si>
  <si>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</si>
  <si>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</si>
  <si>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</si>
  <si>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</si>
  <si>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</si>
  <si>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</si>
  <si>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</si>
  <si>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</si>
  <si>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</si>
  <si>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</si>
  <si>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</si>
  <si>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</si>
  <si>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</si>
  <si>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</si>
  <si>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</si>
  <si>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</si>
  <si>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</si>
  <si>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</si>
  <si>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</si>
  <si>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</si>
  <si>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</si>
  <si>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</si>
  <si>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</si>
  <si>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</si>
  <si>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</si>
  <si>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</si>
  <si>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</si>
  <si>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</si>
  <si>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</si>
  <si>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</si>
  <si>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</si>
  <si>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</si>
  <si>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</si>
  <si>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</si>
  <si>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</si>
  <si>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</si>
  <si>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</si>
  <si>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</si>
  <si>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</si>
  <si>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</si>
  <si>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</si>
  <si>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</si>
  <si>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</si>
  <si>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</si>
  <si>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</si>
  <si>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</si>
  <si>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</si>
  <si>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</si>
  <si>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</si>
  <si>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</si>
  <si>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</si>
  <si>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</si>
  <si>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</si>
  <si>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</si>
  <si>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</si>
  <si>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</si>
  <si>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</si>
  <si>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</si>
  <si>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</si>
  <si>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</si>
  <si>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</si>
  <si>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</si>
  <si>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</si>
  <si>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</si>
  <si>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</si>
  <si>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</si>
  <si>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</si>
  <si>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</si>
  <si>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</si>
  <si>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</si>
  <si>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</si>
  <si>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</si>
  <si>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</si>
  <si>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</si>
  <si>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</si>
  <si>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</si>
  <si>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</si>
  <si>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</si>
  <si>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</si>
  <si>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</si>
  <si>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</si>
  <si>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</si>
  <si>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</si>
  <si>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</si>
  <si>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</si>
  <si>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</si>
  <si>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</si>
  <si>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</si>
  <si>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</si>
  <si>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</si>
  <si>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</si>
  <si>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</si>
  <si>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</si>
  <si>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</si>
  <si>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</si>
  <si>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</si>
  <si>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</si>
  <si>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</si>
  <si>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</si>
  <si>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</si>
  <si>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</si>
  <si>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</si>
  <si>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</si>
  <si>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</si>
  <si>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</si>
  <si>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</si>
  <si>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</si>
  <si>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</si>
  <si>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</si>
  <si>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</si>
  <si>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</si>
  <si>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</si>
  <si>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</si>
  <si>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</si>
  <si>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</si>
  <si>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</si>
  <si>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</si>
  <si>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</si>
  <si>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</si>
  <si>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</si>
  <si>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</si>
  <si>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</si>
  <si>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</si>
  <si>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</si>
  <si>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</si>
  <si>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</si>
  <si>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</si>
  <si>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</si>
  <si>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</si>
  <si>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</si>
  <si>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</si>
  <si>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</si>
  <si>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</si>
  <si>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</si>
  <si>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</si>
  <si>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</si>
  <si>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</si>
  <si>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</si>
  <si>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</si>
  <si>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</si>
  <si>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</si>
  <si>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</si>
  <si>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</si>
  <si>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</si>
  <si>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</si>
  <si>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</si>
  <si>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</si>
  <si>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</si>
  <si>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</si>
  <si>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</si>
  <si>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</si>
  <si>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</si>
  <si>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</si>
  <si>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</si>
  <si>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</si>
  <si>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</si>
  <si>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</si>
  <si>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</si>
  <si>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</si>
  <si>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</si>
  <si>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</si>
  <si>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</si>
  <si>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</si>
  <si>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</si>
  <si>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</si>
  <si>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</si>
  <si>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</si>
  <si>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</si>
  <si>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</si>
  <si>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</si>
  <si>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</si>
  <si>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</si>
  <si>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</si>
  <si>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</si>
  <si>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</si>
  <si>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</si>
  <si>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</si>
  <si>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</si>
  <si>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</si>
  <si>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</si>
  <si>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</si>
  <si>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</si>
  <si>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</si>
  <si>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</si>
  <si>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</si>
  <si>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</si>
  <si>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</si>
  <si>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</si>
  <si>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</si>
  <si>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</si>
  <si>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</si>
  <si>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</si>
  <si>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</si>
  <si>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</si>
  <si>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</si>
  <si>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</si>
  <si>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</si>
  <si>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</si>
  <si>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</si>
  <si>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</si>
  <si>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</si>
  <si>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</si>
  <si>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</si>
  <si>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</si>
  <si>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</si>
  <si>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</si>
  <si>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</si>
  <si>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</si>
  <si>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</si>
  <si>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</si>
  <si>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</si>
  <si>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</si>
  <si>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</si>
  <si>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</si>
  <si>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</si>
  <si>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</si>
  <si>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</si>
  <si>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</si>
  <si>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</si>
  <si>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</si>
  <si>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</si>
  <si>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</si>
  <si>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</si>
  <si>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</si>
  <si>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</si>
  <si>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</si>
  <si>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</si>
  <si>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</si>
  <si>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</si>
  <si>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</si>
  <si>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</si>
  <si>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</si>
  <si>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</si>
  <si>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</si>
  <si>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</si>
  <si>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</si>
  <si>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</si>
  <si>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</si>
  <si>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</si>
  <si>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</si>
  <si>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</si>
  <si>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</si>
  <si>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</si>
  <si>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</si>
  <si>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</si>
  <si>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</si>
  <si>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</si>
  <si>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</si>
  <si>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</si>
  <si>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</si>
  <si>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</si>
  <si>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</si>
  <si>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</si>
  <si>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</si>
  <si>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</si>
  <si>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</si>
  <si>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</si>
  <si>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</si>
  <si>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</si>
  <si>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</si>
  <si>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</si>
  <si>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</si>
  <si>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</si>
  <si>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</si>
  <si>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</si>
  <si>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</si>
  <si>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</si>
  <si>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</si>
  <si>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</si>
  <si>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</si>
  <si>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</si>
  <si>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</si>
  <si>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</si>
  <si>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</si>
  <si>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</si>
  <si>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</si>
  <si>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</si>
  <si>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</si>
  <si>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</si>
  <si>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</si>
  <si>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</si>
  <si>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</si>
  <si>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</si>
  <si>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</si>
  <si>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</si>
  <si>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</si>
  <si>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</si>
  <si>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</si>
  <si>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</si>
  <si>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</si>
  <si>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</si>
  <si>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</si>
  <si>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</si>
  <si>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</si>
  <si>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</si>
  <si>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</si>
  <si>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</si>
  <si>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</si>
  <si>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</si>
  <si>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</si>
  <si>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</si>
  <si>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</si>
  <si>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</si>
  <si>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</si>
  <si>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</si>
  <si>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</si>
  <si>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</si>
  <si>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</si>
  <si>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</si>
  <si>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</si>
  <si>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</si>
  <si>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</si>
  <si>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</si>
  <si>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</si>
  <si>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</si>
  <si>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</si>
  <si>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</si>
  <si>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</si>
  <si>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</si>
  <si>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</si>
  <si>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</si>
  <si>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</si>
  <si>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</si>
  <si>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</si>
  <si>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</si>
  <si>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</si>
  <si>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</si>
  <si>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</si>
  <si>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</si>
  <si>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</si>
  <si>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</si>
  <si>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</si>
  <si>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</si>
  <si>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</si>
  <si>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</si>
  <si>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</si>
  <si>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</si>
  <si>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</si>
  <si>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</si>
  <si>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</si>
  <si>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</si>
  <si>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</si>
  <si>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</si>
  <si>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</si>
  <si>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</si>
  <si>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</si>
  <si>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</si>
  <si>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</si>
  <si>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</si>
  <si>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</si>
  <si>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</si>
  <si>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</si>
  <si>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</si>
  <si>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</si>
  <si>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</si>
  <si>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</si>
  <si>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</si>
  <si>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</si>
  <si>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</si>
  <si>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</si>
  <si>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</si>
  <si>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</si>
  <si>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</si>
  <si>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</si>
  <si>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</si>
  <si>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</si>
  <si>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</si>
  <si>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</si>
  <si>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</si>
  <si>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</si>
  <si>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</si>
  <si>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</si>
  <si>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</si>
  <si>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</si>
  <si>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</si>
  <si>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</si>
  <si>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</si>
  <si>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</si>
  <si>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</si>
  <si>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</si>
  <si>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</si>
  <si>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</si>
  <si>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</si>
  <si>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</si>
  <si>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</si>
  <si>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</si>
  <si>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</si>
  <si>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</si>
  <si>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</si>
  <si>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</si>
  <si>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</si>
  <si>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</si>
  <si>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</si>
  <si>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</si>
  <si>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</si>
  <si>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</si>
  <si>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</si>
  <si>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</si>
  <si>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</si>
  <si>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</si>
  <si>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</si>
  <si>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</si>
  <si>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</si>
  <si>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</si>
  <si>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</si>
  <si>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</si>
  <si>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</si>
  <si>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</si>
  <si>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</si>
  <si>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</si>
  <si>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</si>
  <si>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</si>
  <si>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</si>
  <si>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</si>
  <si>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</si>
  <si>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</si>
  <si>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</si>
  <si>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</si>
  <si>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</si>
  <si>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</si>
  <si>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</si>
  <si>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</si>
  <si>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</si>
  <si>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</si>
  <si>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</si>
  <si>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</si>
  <si>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</si>
  <si>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</si>
  <si>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</si>
  <si>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</si>
  <si>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</si>
  <si>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</si>
  <si>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</si>
  <si>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</si>
  <si>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</si>
  <si>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</si>
  <si>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</si>
  <si>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</si>
  <si>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</si>
  <si>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</si>
  <si>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</si>
  <si>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</si>
  <si>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</si>
  <si>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</si>
  <si>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</si>
  <si>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</si>
  <si>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</si>
  <si>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</si>
  <si>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</si>
  <si>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</si>
  <si>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</si>
  <si>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</si>
  <si>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</si>
  <si>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</si>
  <si>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</si>
  <si>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</si>
  <si>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</si>
  <si>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</si>
  <si>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</si>
  <si>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</si>
  <si>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</si>
  <si>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</si>
  <si>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</si>
  <si>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</si>
  <si>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</si>
  <si>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</si>
  <si>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</si>
  <si>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</si>
  <si>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</si>
  <si>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</si>
  <si>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</si>
  <si>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</si>
  <si>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</si>
  <si>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</si>
  <si>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</si>
  <si>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</si>
  <si>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</si>
  <si>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</si>
  <si>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</si>
  <si>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</si>
  <si>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</si>
  <si>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</si>
  <si>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</si>
  <si>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</si>
  <si>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</si>
  <si>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</si>
  <si>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</si>
  <si>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</si>
  <si>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</si>
  <si>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</si>
  <si>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</si>
  <si>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</si>
  <si>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</si>
  <si>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</si>
  <si>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</si>
  <si>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</si>
  <si>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</si>
  <si>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</si>
  <si>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</si>
  <si>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</si>
  <si>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</si>
  <si>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</si>
  <si>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</si>
  <si>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</si>
  <si>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</si>
  <si>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</si>
  <si>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</si>
  <si>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</si>
  <si>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</si>
  <si>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</si>
  <si>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</si>
  <si>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</si>
  <si>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</si>
  <si>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</si>
  <si>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</si>
  <si>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</si>
  <si>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</si>
  <si>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</si>
  <si>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</si>
  <si>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</si>
  <si>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</si>
  <si>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</si>
  <si>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</si>
  <si>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</si>
  <si>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</si>
  <si>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</si>
  <si>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</si>
  <si>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</si>
  <si>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</si>
  <si>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</si>
  <si>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</si>
  <si>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</si>
  <si>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</si>
  <si>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</si>
  <si>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</si>
  <si>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</si>
  <si>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</si>
  <si>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</si>
  <si>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</si>
  <si>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</si>
  <si>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</si>
  <si>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</si>
  <si>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</si>
  <si>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</si>
  <si>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</si>
  <si>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</si>
  <si>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</si>
  <si>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</si>
  <si>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</si>
  <si>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</si>
  <si>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</si>
  <si>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</si>
  <si>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</si>
  <si>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</si>
  <si>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</si>
  <si>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</si>
  <si>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</si>
  <si>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</si>
  <si>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</si>
  <si>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</si>
  <si>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</si>
  <si>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</si>
  <si>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</si>
  <si>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</si>
  <si>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</si>
  <si>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</si>
  <si>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</si>
  <si>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</si>
  <si>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</si>
  <si>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</si>
  <si>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</si>
  <si>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</si>
  <si>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</si>
  <si>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</si>
  <si>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</si>
  <si>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</si>
  <si>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</si>
  <si>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</si>
  <si>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</si>
  <si>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</si>
  <si>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</si>
  <si>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</si>
  <si>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</si>
  <si>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</si>
  <si>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</si>
  <si>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</si>
  <si>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</si>
  <si>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</si>
  <si>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</si>
  <si>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</si>
  <si>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</si>
  <si>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</si>
  <si>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</si>
  <si>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</si>
  <si>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</si>
  <si>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</si>
  <si>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</si>
  <si>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</si>
  <si>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</si>
  <si>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</si>
  <si>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</si>
  <si>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</si>
  <si>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</si>
  <si>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</si>
  <si>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</si>
  <si>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</si>
  <si>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</si>
  <si>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</si>
  <si>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</si>
  <si>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</si>
  <si>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</si>
  <si>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</si>
  <si>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</si>
  <si>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</si>
  <si>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</si>
  <si>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</si>
  <si>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</si>
  <si>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</si>
  <si>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</si>
  <si>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</si>
  <si>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</si>
  <si>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</si>
  <si>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</si>
  <si>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</si>
  <si>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</si>
  <si>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</si>
  <si>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</si>
  <si>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</si>
  <si>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</si>
  <si>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</si>
  <si>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</si>
  <si>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</si>
  <si>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</si>
  <si>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</si>
  <si>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</si>
  <si>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</si>
  <si>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</si>
  <si>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</si>
  <si>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</si>
  <si>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</si>
  <si>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</si>
  <si>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</si>
  <si>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</si>
  <si>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</si>
  <si>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</si>
  <si>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</si>
  <si>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</si>
  <si>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</si>
  <si>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</si>
  <si>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</si>
  <si>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</si>
  <si>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</si>
  <si>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</si>
  <si>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</si>
  <si>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</si>
  <si>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</si>
  <si>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</si>
  <si>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</si>
  <si>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</si>
  <si>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</si>
  <si>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</si>
  <si>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</si>
  <si>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</si>
  <si>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</si>
  <si>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</si>
  <si>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</si>
  <si>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</si>
  <si>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</si>
  <si>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</si>
  <si>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</si>
  <si>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</si>
  <si>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</si>
  <si>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</si>
  <si>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</si>
  <si>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</si>
  <si>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</si>
  <si>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</si>
  <si>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</si>
  <si>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</si>
  <si>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</si>
  <si>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</si>
  <si>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</si>
  <si>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</si>
  <si>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</si>
  <si>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</si>
  <si>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</si>
  <si>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</si>
  <si>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</si>
  <si>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</si>
  <si>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</si>
  <si>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</si>
  <si>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</si>
  <si>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</si>
  <si>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</si>
  <si>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</si>
  <si>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</si>
  <si>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</si>
  <si>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</si>
  <si>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</si>
  <si>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</si>
  <si>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</si>
  <si>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</si>
  <si>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</si>
  <si>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</si>
  <si>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</si>
  <si>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</si>
  <si>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</si>
  <si>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</si>
  <si>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</si>
  <si>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</si>
  <si>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</si>
  <si>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</si>
  <si>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</si>
  <si>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</si>
  <si>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</si>
  <si>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</si>
  <si>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</si>
  <si>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</si>
  <si>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</si>
  <si>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</si>
  <si>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</si>
  <si>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</si>
  <si>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</si>
  <si>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</si>
  <si>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</si>
  <si>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</si>
  <si>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</si>
  <si>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</si>
  <si>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</si>
  <si>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</si>
  <si>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</si>
  <si>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</si>
  <si>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</si>
  <si>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</si>
  <si>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</si>
  <si>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</si>
  <si>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</si>
  <si>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</si>
  <si>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</si>
  <si>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</si>
  <si>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</si>
  <si>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</si>
  <si>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</si>
  <si>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</si>
  <si>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</si>
  <si>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</si>
  <si>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</si>
  <si>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</si>
  <si>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</si>
  <si>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</si>
  <si>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</si>
  <si>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</si>
  <si>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</si>
  <si>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</si>
  <si>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</si>
  <si>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</si>
  <si>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</si>
  <si>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</si>
  <si>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</si>
  <si>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</si>
  <si>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</si>
  <si>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</si>
  <si>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</si>
  <si>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</si>
  <si>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</si>
  <si>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</si>
  <si>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</si>
  <si>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</si>
  <si>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</si>
  <si>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</si>
  <si>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</si>
  <si>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</si>
  <si>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</si>
  <si>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</si>
  <si>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</si>
  <si>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</si>
  <si>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</si>
  <si>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</si>
  <si>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</si>
  <si>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</si>
  <si>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</si>
  <si>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</si>
  <si>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</si>
  <si>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</si>
  <si>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</si>
  <si>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</si>
  <si>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</si>
  <si>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</si>
  <si>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</si>
  <si>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</si>
  <si>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</si>
  <si>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</si>
  <si>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</si>
  <si>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</si>
  <si>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</si>
  <si>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</si>
  <si>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</si>
  <si>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</si>
  <si>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</si>
  <si>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</si>
  <si>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</si>
  <si>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</si>
  <si>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</si>
  <si>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</si>
  <si>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</si>
  <si>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</si>
  <si>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</si>
  <si>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</si>
  <si>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</si>
  <si>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</si>
  <si>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</si>
  <si>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</si>
  <si>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</si>
  <si>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</si>
  <si>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</si>
  <si>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</si>
  <si>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</si>
  <si>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</si>
  <si>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</si>
  <si>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</si>
  <si>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</si>
  <si>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</si>
  <si>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</si>
  <si>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</si>
  <si>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</si>
  <si>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</si>
  <si>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</si>
  <si>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</si>
  <si>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</si>
  <si>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</si>
  <si>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</si>
  <si>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</si>
  <si>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</si>
  <si>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</si>
  <si>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</si>
  <si>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</si>
  <si>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</si>
  <si>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</si>
  <si>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</si>
  <si>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</si>
  <si>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</si>
  <si>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</si>
  <si>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</si>
  <si>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</si>
  <si>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</si>
  <si>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</si>
  <si>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</si>
  <si>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</si>
  <si>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</si>
  <si>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</si>
  <si>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</si>
  <si>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</si>
  <si>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</si>
  <si>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</si>
  <si>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</si>
  <si>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</si>
  <si>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</si>
  <si>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</si>
  <si>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</si>
  <si>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</si>
  <si>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</si>
  <si>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</si>
  <si>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</si>
  <si>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</si>
  <si>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</si>
  <si>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</si>
  <si>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</si>
  <si>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</si>
  <si>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</si>
  <si>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</si>
  <si>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</si>
  <si>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</si>
  <si>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</si>
  <si>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</si>
  <si>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</si>
  <si>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</si>
  <si>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</si>
  <si>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</si>
  <si>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</si>
  <si>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</si>
  <si>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</si>
  <si>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</si>
  <si>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</si>
  <si>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</si>
  <si>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</si>
  <si>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</si>
  <si>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</si>
  <si>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</si>
  <si>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</si>
  <si>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</si>
  <si>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</si>
  <si>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</si>
  <si>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</si>
  <si>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</si>
  <si>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</si>
  <si>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</si>
  <si>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</si>
  <si>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</si>
  <si>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</si>
  <si>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</si>
  <si>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</si>
  <si>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</si>
  <si>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</si>
  <si>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</si>
  <si>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</si>
  <si>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</si>
  <si>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</si>
  <si>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</si>
  <si>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</si>
  <si>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</si>
  <si>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</si>
  <si>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</si>
  <si>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</si>
  <si>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</si>
  <si>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</si>
  <si>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</si>
  <si>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</si>
  <si>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</si>
  <si>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</si>
  <si>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</si>
  <si>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</si>
  <si>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</si>
  <si>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</si>
  <si>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</si>
  <si>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</si>
  <si>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</si>
  <si>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</si>
  <si>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</si>
  <si>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</si>
  <si>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</si>
  <si>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</si>
  <si>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</si>
  <si>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</si>
  <si>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</si>
  <si>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</si>
  <si>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</si>
  <si>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</si>
  <si>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</si>
  <si>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</si>
  <si>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</si>
  <si>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</si>
  <si>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</si>
  <si>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</si>
  <si>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</si>
  <si>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</si>
  <si>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</si>
  <si>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</si>
  <si>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</si>
  <si>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</si>
  <si>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</si>
  <si>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</si>
  <si>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</si>
  <si>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</si>
  <si>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</si>
  <si>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</si>
  <si>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</si>
  <si>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</si>
  <si>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</si>
  <si>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</si>
  <si>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</si>
  <si>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</si>
  <si>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</si>
  <si>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</si>
  <si>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</si>
  <si>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</si>
  <si>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</si>
  <si>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</si>
  <si>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</si>
  <si>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</si>
  <si>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</si>
  <si>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</si>
  <si>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</si>
  <si>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</si>
  <si>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</si>
  <si>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</si>
  <si>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</si>
  <si>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</si>
  <si>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</si>
  <si>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</si>
  <si>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</si>
  <si>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</si>
  <si>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</si>
  <si>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</si>
  <si>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</si>
  <si>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</si>
  <si>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</si>
  <si>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</si>
  <si>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</si>
  <si>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</si>
  <si>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</si>
  <si>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</si>
  <si>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</si>
  <si>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</si>
  <si>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</si>
  <si>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</si>
  <si>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</si>
  <si>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</si>
  <si>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</si>
  <si>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</si>
  <si>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</si>
  <si>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</si>
  <si>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</si>
  <si>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</si>
  <si>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</si>
  <si>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</si>
  <si>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</si>
  <si>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</si>
  <si>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</si>
  <si>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</si>
  <si>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</si>
  <si>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</si>
  <si>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</si>
  <si>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</si>
  <si>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</si>
  <si>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</si>
  <si>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</si>
  <si>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</si>
  <si>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</si>
  <si>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</si>
  <si>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</si>
  <si>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</si>
  <si>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</si>
  <si>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</si>
  <si>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</si>
  <si>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</si>
  <si>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</si>
  <si>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</si>
  <si>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</si>
  <si>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</si>
  <si>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</si>
  <si>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</si>
  <si>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</si>
  <si>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</si>
  <si>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</si>
  <si>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</si>
  <si>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</si>
  <si>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</si>
  <si>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</si>
  <si>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</si>
  <si>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</si>
  <si>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</si>
  <si>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</si>
  <si>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</si>
  <si>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</si>
  <si>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</si>
  <si>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</si>
  <si>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</si>
  <si>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</si>
  <si>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</si>
  <si>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</si>
  <si>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</si>
  <si>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</si>
  <si>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</si>
  <si>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</si>
  <si>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</si>
  <si>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</si>
  <si>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</si>
  <si>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</si>
  <si>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</si>
  <si>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</si>
  <si>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</si>
  <si>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</si>
  <si>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</si>
  <si>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</si>
  <si>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</si>
  <si>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</si>
  <si>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</si>
  <si>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</si>
  <si>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</si>
  <si>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</si>
  <si>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</si>
  <si>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</si>
  <si>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</si>
  <si>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</si>
  <si>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</si>
  <si>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</si>
  <si>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</si>
  <si>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</si>
  <si>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</si>
  <si>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</si>
  <si>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</si>
  <si>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</si>
  <si>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</si>
  <si>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</si>
  <si>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</si>
  <si>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</si>
  <si>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</si>
  <si>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</si>
  <si>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</si>
  <si>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</si>
  <si>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</si>
  <si>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</si>
  <si>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</si>
  <si>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</si>
  <si>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</si>
  <si>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</si>
  <si>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</si>
  <si>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</si>
  <si>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</si>
  <si>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</si>
  <si>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</si>
  <si>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</si>
  <si>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</si>
  <si>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</si>
  <si>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</si>
  <si>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</si>
  <si>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</si>
  <si>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</si>
  <si>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</si>
  <si>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</si>
  <si>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</si>
  <si>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</si>
  <si>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</si>
  <si>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</si>
  <si>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</si>
  <si>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</si>
  <si>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</si>
  <si>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</si>
  <si>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</si>
  <si>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</si>
  <si>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</si>
  <si>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</si>
  <si>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</si>
  <si>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</si>
  <si>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</si>
  <si>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</si>
  <si>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</si>
  <si>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</si>
  <si>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</si>
  <si>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</si>
  <si>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</si>
  <si>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</si>
  <si>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</si>
  <si>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</si>
  <si>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</si>
  <si>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</si>
  <si>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</si>
  <si>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</si>
  <si>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</si>
  <si>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</si>
  <si>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</si>
  <si>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</si>
  <si>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</si>
  <si>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</si>
  <si>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</si>
  <si>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</si>
  <si>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</si>
  <si>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</si>
  <si>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</si>
  <si>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</si>
  <si>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</si>
  <si>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</si>
  <si>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</si>
  <si>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</si>
  <si>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</si>
  <si>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</si>
  <si>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</si>
  <si>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</si>
  <si>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</si>
  <si>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</si>
  <si>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</si>
  <si>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</si>
  <si>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</si>
  <si>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</si>
  <si>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</si>
  <si>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</si>
  <si>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</si>
  <si>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</si>
  <si>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</si>
  <si>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</si>
  <si>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</si>
  <si>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</si>
  <si>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</si>
  <si>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</si>
  <si>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</si>
  <si>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</si>
  <si>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</si>
  <si>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</si>
  <si>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</si>
  <si>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</si>
  <si>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</si>
  <si>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</si>
  <si>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</si>
  <si>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</si>
  <si>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</si>
  <si>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</si>
  <si>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</si>
  <si>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</si>
  <si>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</si>
  <si>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</si>
  <si>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</si>
  <si>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</si>
  <si>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</si>
  <si>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</si>
  <si>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</si>
  <si>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</si>
  <si>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</si>
  <si>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</si>
  <si>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</si>
  <si>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</si>
  <si>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</si>
  <si>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</si>
  <si>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</si>
  <si>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</si>
  <si>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</si>
  <si>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</si>
  <si>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</si>
  <si>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</si>
  <si>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</si>
  <si>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</si>
  <si>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</si>
  <si>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</si>
  <si>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</si>
  <si>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</si>
  <si>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</si>
  <si>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</si>
  <si>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</si>
  <si>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</si>
  <si>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</si>
  <si>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</si>
  <si>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</si>
  <si>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</si>
  <si>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</si>
  <si>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</si>
  <si>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</si>
  <si>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</si>
  <si>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</si>
  <si>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</si>
  <si>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</si>
  <si>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</si>
  <si>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</si>
  <si>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</si>
  <si>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</si>
  <si>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</si>
  <si>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</si>
  <si>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</si>
  <si>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</si>
  <si>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</si>
  <si>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</si>
  <si>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</si>
  <si>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</si>
  <si>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</si>
  <si>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</si>
  <si>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</si>
  <si>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</si>
  <si>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</si>
  <si>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</si>
  <si>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</si>
  <si>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</si>
  <si>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</si>
  <si>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</si>
  <si>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</si>
  <si>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</si>
  <si>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</si>
  <si>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</si>
  <si>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</si>
  <si>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</si>
  <si>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</si>
  <si>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</si>
  <si>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</si>
  <si>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</si>
  <si>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</si>
  <si>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</si>
  <si>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</si>
  <si>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</si>
  <si>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</si>
  <si>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</si>
  <si>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</si>
  <si>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</si>
  <si>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</si>
  <si>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</si>
  <si>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</si>
  <si>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</si>
  <si>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</si>
  <si>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</si>
  <si>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</si>
  <si>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</si>
  <si>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</si>
  <si>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</si>
  <si>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</si>
  <si>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</si>
  <si>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</si>
  <si>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</si>
  <si>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</si>
  <si>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</si>
  <si>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</si>
  <si>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</si>
  <si>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</si>
  <si>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</si>
  <si>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</si>
  <si>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</si>
  <si>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</si>
  <si>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</si>
  <si>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</si>
  <si>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</si>
  <si>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</si>
  <si>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</si>
  <si>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</si>
  <si>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</si>
  <si>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</si>
  <si>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</si>
  <si>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</si>
  <si>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</si>
  <si>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</si>
  <si>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</si>
  <si>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</si>
  <si>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</si>
  <si>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</si>
  <si>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</si>
  <si>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</si>
  <si>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</si>
  <si>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</si>
  <si>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</si>
  <si>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</si>
  <si>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</si>
  <si>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</si>
  <si>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</si>
  <si>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</si>
  <si>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</si>
  <si>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</si>
  <si>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</si>
  <si>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</si>
  <si>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</si>
  <si>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</si>
  <si>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</si>
  <si>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</si>
  <si>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</si>
  <si>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</si>
  <si>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</si>
  <si>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</si>
  <si>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</si>
  <si>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</si>
  <si>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</si>
  <si>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</si>
  <si>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</si>
  <si>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</si>
  <si>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</si>
  <si>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</si>
  <si>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</si>
  <si>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</si>
  <si>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</si>
  <si>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</si>
  <si>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</si>
  <si>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</si>
  <si>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</si>
  <si>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</si>
  <si>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</si>
  <si>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</si>
  <si>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</si>
  <si>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</si>
  <si>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</si>
  <si>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</si>
  <si>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</si>
  <si>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</si>
  <si>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</si>
  <si>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</si>
  <si>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</si>
  <si>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</si>
  <si>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</si>
  <si>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</si>
  <si>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</si>
  <si>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</si>
  <si>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</si>
  <si>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</si>
  <si>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</si>
  <si>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</si>
  <si>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</si>
  <si>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</si>
  <si>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</si>
  <si>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</si>
  <si>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</si>
  <si>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</si>
  <si>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</si>
  <si>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</si>
  <si>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</si>
  <si>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</si>
  <si>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</si>
  <si>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</si>
  <si>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</si>
  <si>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</si>
  <si>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</si>
  <si>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</si>
  <si>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</si>
  <si>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</si>
  <si>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</si>
  <si>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</si>
  <si>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</si>
  <si>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</si>
  <si>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</si>
  <si>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</si>
  <si>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</si>
  <si>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</si>
  <si>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</si>
  <si>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</si>
  <si>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</si>
  <si>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</si>
  <si>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</si>
  <si>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</si>
  <si>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</si>
  <si>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</si>
  <si>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</si>
  <si>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</si>
  <si>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</si>
  <si>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</si>
  <si>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</si>
  <si>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</si>
  <si>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</si>
  <si>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</si>
  <si>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</si>
  <si>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</si>
  <si>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</si>
  <si>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</si>
  <si>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</si>
  <si>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</si>
  <si>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</si>
  <si>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</si>
  <si>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</si>
  <si>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</si>
  <si>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</si>
  <si>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</si>
  <si>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</si>
  <si>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</si>
  <si>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</si>
  <si>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</si>
  <si>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</si>
  <si>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</si>
  <si>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</si>
  <si>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</si>
  <si>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</si>
  <si>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</si>
  <si>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</si>
  <si>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</si>
  <si>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</si>
  <si>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</si>
  <si>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</si>
  <si>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</si>
  <si>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</si>
  <si>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</si>
  <si>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</si>
  <si>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</si>
  <si>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</si>
  <si>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</si>
  <si>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</si>
  <si>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</si>
  <si>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</si>
  <si>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</si>
  <si>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</si>
  <si>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</si>
  <si>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</si>
  <si>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</si>
  <si>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</si>
  <si>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</si>
  <si>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</si>
  <si>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</si>
  <si>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</si>
  <si>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</si>
  <si>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</si>
  <si>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</si>
  <si>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</si>
  <si>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</si>
  <si>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</si>
  <si>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</si>
  <si>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</si>
  <si>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</si>
  <si>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</si>
  <si>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</si>
  <si>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</si>
  <si>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</si>
  <si>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</si>
  <si>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</si>
  <si>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</si>
  <si>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</si>
  <si>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</si>
  <si>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</si>
  <si>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</si>
  <si>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</si>
  <si>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</si>
  <si>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</si>
  <si>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</si>
  <si>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</si>
  <si>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</si>
  <si>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</si>
  <si>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</si>
  <si>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</si>
  <si>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</si>
  <si>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</si>
  <si>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</si>
  <si>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</si>
  <si>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</si>
  <si>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</si>
  <si>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</si>
  <si>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</si>
  <si>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</si>
  <si>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</si>
  <si>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</si>
  <si>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</si>
  <si>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</si>
  <si>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</si>
  <si>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</si>
  <si>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</si>
  <si>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</si>
  <si>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</si>
  <si>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</si>
  <si>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</si>
  <si>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</si>
  <si>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</si>
  <si>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</si>
  <si>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</si>
  <si>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</si>
  <si>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</si>
  <si>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</si>
  <si>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</si>
  <si>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</si>
  <si>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</si>
  <si>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</si>
  <si>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</si>
  <si>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</si>
  <si>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</si>
  <si>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</si>
  <si>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</si>
  <si>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</si>
  <si>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</si>
  <si>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</si>
  <si>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</si>
  <si>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</si>
  <si>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</si>
  <si>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</si>
  <si>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</si>
  <si>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</si>
  <si>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</si>
  <si>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</si>
  <si>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</si>
  <si>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</si>
  <si>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</si>
  <si>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</si>
  <si>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</si>
  <si>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</si>
  <si>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</si>
  <si>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</si>
  <si>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</si>
  <si>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</si>
  <si>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</si>
  <si>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</si>
  <si>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</si>
  <si>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</si>
  <si>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</si>
  <si>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</si>
  <si>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</si>
  <si>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</si>
  <si>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</si>
  <si>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</si>
  <si>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</si>
  <si>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</si>
  <si>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</si>
  <si>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</si>
  <si>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</si>
  <si>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</si>
  <si>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</si>
  <si>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</si>
  <si>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</si>
  <si>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</si>
  <si>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</si>
  <si>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</si>
  <si>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</si>
  <si>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</si>
  <si>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</si>
  <si>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</si>
  <si>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</si>
  <si>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</si>
  <si>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</si>
  <si>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</si>
  <si>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</si>
  <si>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</si>
  <si>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</si>
  <si>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</si>
  <si>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</si>
  <si>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</si>
  <si>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</si>
  <si>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</si>
  <si>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</si>
  <si>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</si>
  <si>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</si>
  <si>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</si>
  <si>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</si>
  <si>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</si>
  <si>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</si>
  <si>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</si>
  <si>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</si>
  <si>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</si>
  <si>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</si>
  <si>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</si>
  <si>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</si>
  <si>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</si>
  <si>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</si>
  <si>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</si>
  <si>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</si>
  <si>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</si>
  <si>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</si>
  <si>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</si>
  <si>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</si>
  <si>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</si>
  <si>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</si>
  <si>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</si>
  <si>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</si>
  <si>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</si>
  <si>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</si>
  <si>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</si>
  <si>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</si>
  <si>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</si>
  <si>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</si>
  <si>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</si>
  <si>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</si>
  <si>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</si>
  <si>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</si>
  <si>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</si>
  <si>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</si>
  <si>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</si>
  <si>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</si>
  <si>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</si>
  <si>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</si>
  <si>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</si>
  <si>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</si>
  <si>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</si>
  <si>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</si>
  <si>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</si>
  <si>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</si>
  <si>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</si>
  <si>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</si>
  <si>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</si>
  <si>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</si>
  <si>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</si>
  <si>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</si>
  <si>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</si>
  <si>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</si>
  <si>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</si>
  <si>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</si>
  <si>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</si>
  <si>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</si>
  <si>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</si>
  <si>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</si>
  <si>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</si>
  <si>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</si>
  <si>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</si>
  <si>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</si>
  <si>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</si>
  <si>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</si>
  <si>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</si>
  <si>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</si>
  <si>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</si>
  <si>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</si>
  <si>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</si>
  <si>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</si>
  <si>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</si>
  <si>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</si>
  <si>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</si>
  <si>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</si>
  <si>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</si>
  <si>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</si>
  <si>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</si>
  <si>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</si>
  <si>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</si>
  <si>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</si>
  <si>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</si>
  <si>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</si>
  <si>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</si>
  <si>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</si>
  <si>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</si>
  <si>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</si>
  <si>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</si>
  <si>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</si>
  <si>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</si>
  <si>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</si>
  <si>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</si>
  <si>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</si>
  <si>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</si>
  <si>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</si>
  <si>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</si>
  <si>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</si>
  <si>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</si>
  <si>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</si>
  <si>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</si>
  <si>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</si>
  <si>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</si>
  <si>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</si>
  <si>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</si>
  <si>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</si>
  <si>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</si>
  <si>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</si>
  <si>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</si>
  <si>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</si>
  <si>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</si>
  <si>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</si>
  <si>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</si>
  <si>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</si>
  <si>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</si>
  <si>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</si>
  <si>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</si>
  <si>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</si>
  <si>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</si>
  <si>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</si>
  <si>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</si>
  <si>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</si>
  <si>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</si>
  <si>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</si>
  <si>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</si>
  <si>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</si>
  <si>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</si>
  <si>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</si>
  <si>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</si>
  <si>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</si>
  <si>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</si>
  <si>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</si>
  <si>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</si>
  <si>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</si>
  <si>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</si>
  <si>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</si>
  <si>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</si>
  <si>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</si>
  <si>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</si>
  <si>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</si>
  <si>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</si>
  <si>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</si>
  <si>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</si>
  <si>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</si>
  <si>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</si>
  <si>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</si>
  <si>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</si>
  <si>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</si>
  <si>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</si>
  <si>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</si>
  <si>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</si>
  <si>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</si>
  <si>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</si>
  <si>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</si>
  <si>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</si>
  <si>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</si>
  <si>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</si>
  <si>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</si>
  <si>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</si>
  <si>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</si>
  <si>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</si>
  <si>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</si>
  <si>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</si>
  <si>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</si>
  <si>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</si>
  <si>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</si>
  <si>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</si>
  <si>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</si>
  <si>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</si>
  <si>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</si>
  <si>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</si>
  <si>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</si>
  <si>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</si>
  <si>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</si>
  <si>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</si>
  <si>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</si>
  <si>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</si>
  <si>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</si>
  <si>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</si>
  <si>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</si>
  <si>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</si>
  <si>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</si>
  <si>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</si>
  <si>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</si>
  <si>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</si>
  <si>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</si>
  <si>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</si>
  <si>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</si>
  <si>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</si>
  <si>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</si>
  <si>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</si>
  <si>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</si>
  <si>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</si>
  <si>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</si>
  <si>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</si>
  <si>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</si>
  <si>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</si>
  <si>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</si>
  <si>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</si>
  <si>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</si>
  <si>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</si>
  <si>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</si>
  <si>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</si>
  <si>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</si>
  <si>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</si>
  <si>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</si>
  <si>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</si>
  <si>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</si>
  <si>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</si>
  <si>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</si>
  <si>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</si>
  <si>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</si>
  <si>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</si>
  <si>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</si>
  <si>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</si>
  <si>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</si>
  <si>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</si>
  <si>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</si>
  <si>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</si>
  <si>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</si>
  <si>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</si>
  <si>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</si>
  <si>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</si>
  <si>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</si>
  <si>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</si>
  <si>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</si>
  <si>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</si>
  <si>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</si>
  <si>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</si>
  <si>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</si>
  <si>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</si>
  <si>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</si>
  <si>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</si>
  <si>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</si>
  <si>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</si>
  <si>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</si>
  <si>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</si>
  <si>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</si>
  <si>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</si>
  <si>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</si>
  <si>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</si>
  <si>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</si>
  <si>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</si>
  <si>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</si>
  <si>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</si>
  <si>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</si>
  <si>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</si>
  <si>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</si>
  <si>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</si>
  <si>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</si>
  <si>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</si>
  <si>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</si>
  <si>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</si>
  <si>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</si>
  <si>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</si>
  <si>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</si>
  <si>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</si>
  <si>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</si>
  <si>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</si>
  <si>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</si>
  <si>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</si>
  <si>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</si>
  <si>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</si>
  <si>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</si>
  <si>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</si>
  <si>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</si>
  <si>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</si>
  <si>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</si>
  <si>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</si>
  <si>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</si>
  <si>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</si>
  <si>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</si>
  <si>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</si>
  <si>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</si>
  <si>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</si>
  <si>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</si>
  <si>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</si>
  <si>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</si>
  <si>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</si>
  <si>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</si>
  <si>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</si>
  <si>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</si>
  <si>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</si>
  <si>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</si>
  <si>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</si>
  <si>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</si>
  <si>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</si>
  <si>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</si>
  <si>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</si>
  <si>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</si>
  <si>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</si>
  <si>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</si>
  <si>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</si>
  <si>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</si>
  <si>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</si>
  <si>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</si>
  <si>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</si>
  <si>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</si>
  <si>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</si>
  <si>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</si>
  <si>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</si>
  <si>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</si>
  <si>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</si>
  <si>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</si>
  <si>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</si>
  <si>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</si>
  <si>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</si>
  <si>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</si>
  <si>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</si>
  <si>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</si>
  <si>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</si>
  <si>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</si>
  <si>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</si>
  <si>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</si>
  <si>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</si>
  <si>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</si>
  <si>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</si>
  <si>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</si>
  <si>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</si>
  <si>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</si>
  <si>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</si>
  <si>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</si>
  <si>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</si>
  <si>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</si>
  <si>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</si>
  <si>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</si>
  <si>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</si>
  <si>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</si>
  <si>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</si>
  <si>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</si>
  <si>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</si>
  <si>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</si>
  <si>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</si>
  <si>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</si>
  <si>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</si>
  <si>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</si>
  <si>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</si>
  <si>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</si>
  <si>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</si>
  <si>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</si>
  <si>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</si>
  <si>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</si>
  <si>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</si>
  <si>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</si>
  <si>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</si>
  <si>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</si>
  <si>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</si>
  <si>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</si>
  <si>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</si>
  <si>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</si>
  <si>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</si>
  <si>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</si>
  <si>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</si>
  <si>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</si>
  <si>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</si>
  <si>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</si>
  <si>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</si>
  <si>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</si>
  <si>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</si>
  <si>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</si>
  <si>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</si>
  <si>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</si>
  <si>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</si>
  <si>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</si>
  <si>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</si>
  <si>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</si>
  <si>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</si>
  <si>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</si>
  <si>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</si>
  <si>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</si>
  <si>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</si>
  <si>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</si>
  <si>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</si>
  <si>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</si>
  <si>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</si>
  <si>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</si>
  <si>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</si>
  <si>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</si>
  <si>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</si>
  <si>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</si>
  <si>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</si>
  <si>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</si>
  <si>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</si>
  <si>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</si>
  <si>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</si>
  <si>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</si>
  <si>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</si>
  <si>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</si>
  <si>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</si>
  <si>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</si>
  <si>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</si>
  <si>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</si>
  <si>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</si>
  <si>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</si>
  <si>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</si>
  <si>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</si>
  <si>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</si>
  <si>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</si>
  <si>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</si>
  <si>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</si>
  <si>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</si>
  <si>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</si>
  <si>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</si>
  <si>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</si>
  <si>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</si>
  <si>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</si>
  <si>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</si>
  <si>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</si>
  <si>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</si>
  <si>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</si>
  <si>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</si>
  <si>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</si>
  <si>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</si>
  <si>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</si>
  <si>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</si>
  <si>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</si>
  <si>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</si>
  <si>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</si>
  <si>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</si>
  <si>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</si>
  <si>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</si>
  <si>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</si>
  <si>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</si>
  <si>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</si>
  <si>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</si>
  <si>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</si>
  <si>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</si>
  <si>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</si>
  <si>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</si>
  <si>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</si>
  <si>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</si>
  <si>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</si>
  <si>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</si>
  <si>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</si>
  <si>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</si>
  <si>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</si>
  <si>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</si>
  <si>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</si>
  <si>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</si>
  <si>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</si>
  <si>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</si>
  <si>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</si>
  <si>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</si>
  <si>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</si>
  <si>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</si>
  <si>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</si>
  <si>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</si>
  <si>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</si>
  <si>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</si>
  <si>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</si>
  <si>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</si>
  <si>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</si>
  <si>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</si>
  <si>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</si>
  <si>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</si>
  <si>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</si>
  <si>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</si>
  <si>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</si>
  <si>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</si>
  <si>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</si>
  <si>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</si>
  <si>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</si>
  <si>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</si>
  <si>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</si>
  <si>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</si>
  <si>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</si>
  <si>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</si>
  <si>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</si>
  <si>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</si>
  <si>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</si>
  <si>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</si>
  <si>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</si>
  <si>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</si>
  <si>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</si>
  <si>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</si>
  <si>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</si>
  <si>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</si>
  <si>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</si>
  <si>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</si>
  <si>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</si>
  <si>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</si>
  <si>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</si>
  <si>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</si>
  <si>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</si>
  <si>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</si>
  <si>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</si>
  <si>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</si>
  <si>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</si>
  <si>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</si>
  <si>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</si>
  <si>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</si>
  <si>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</si>
  <si>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</si>
  <si>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</si>
  <si>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</si>
  <si>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</si>
  <si>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</si>
  <si>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</si>
  <si>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</si>
  <si>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</si>
  <si>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</si>
  <si>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</si>
  <si>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</si>
  <si>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</si>
  <si>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</si>
  <si>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</si>
  <si>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</si>
  <si>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</si>
  <si>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</si>
  <si>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</si>
  <si>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</si>
  <si>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</si>
  <si>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</si>
  <si>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</si>
  <si>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</si>
  <si>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</si>
  <si>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</si>
  <si>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</si>
  <si>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</si>
  <si>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</si>
  <si>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</si>
  <si>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</si>
  <si>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</si>
  <si>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</si>
  <si>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</si>
  <si>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</si>
  <si>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</si>
  <si>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</si>
  <si>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</si>
  <si>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</si>
  <si>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</si>
  <si>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</si>
  <si>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</si>
  <si>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</si>
  <si>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</si>
  <si>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</si>
  <si>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</si>
  <si>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</si>
  <si>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</si>
  <si>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</si>
  <si>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</si>
  <si>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</si>
  <si>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</si>
  <si>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</si>
  <si>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</si>
  <si>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</si>
  <si>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</si>
  <si>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</si>
  <si>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</si>
  <si>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</si>
  <si>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</si>
  <si>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</si>
  <si>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</si>
  <si>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</si>
  <si>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</si>
  <si>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</si>
  <si>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</si>
  <si>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</si>
  <si>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</si>
  <si>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</si>
  <si>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</si>
  <si>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</si>
  <si>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</si>
  <si>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</si>
  <si>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</si>
  <si>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</si>
  <si>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</si>
  <si>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</si>
  <si>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</si>
  <si>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</si>
  <si>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</si>
  <si>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</si>
  <si>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</si>
  <si>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</si>
  <si>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</si>
  <si>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</si>
  <si>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</si>
  <si>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</si>
  <si>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</si>
  <si>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</si>
  <si>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</si>
  <si>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</si>
  <si>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</si>
  <si>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</si>
  <si>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</si>
  <si>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</si>
  <si>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</si>
  <si>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</si>
  <si>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</si>
  <si>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</si>
  <si>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</si>
  <si>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</si>
  <si>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</si>
  <si>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</si>
  <si>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</si>
  <si>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</si>
  <si>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</si>
  <si>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</si>
  <si>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</si>
  <si>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</si>
  <si>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</si>
  <si>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</si>
  <si>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</si>
  <si>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</si>
  <si>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</si>
  <si>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</si>
  <si>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</si>
  <si>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</si>
  <si>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</si>
  <si>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</si>
  <si>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</si>
  <si>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</si>
  <si>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</si>
  <si>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</si>
  <si>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</si>
  <si>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</si>
  <si>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</si>
  <si>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</si>
  <si>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</si>
  <si>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</si>
  <si>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</si>
  <si>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</si>
  <si>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</si>
  <si>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</si>
  <si>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</si>
  <si>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</si>
  <si>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</si>
  <si>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</si>
  <si>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</si>
  <si>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</si>
  <si>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</si>
  <si>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</si>
  <si>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</si>
  <si>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</si>
  <si>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</si>
  <si>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</si>
  <si>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</si>
  <si>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</si>
  <si>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</si>
  <si>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</si>
  <si>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</si>
  <si>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</si>
  <si>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</si>
  <si>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</si>
  <si>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</si>
  <si>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</si>
  <si>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</si>
  <si>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</si>
  <si>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</si>
  <si>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</si>
  <si>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</si>
  <si>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</si>
  <si>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</si>
  <si>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</si>
  <si>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</si>
  <si>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</si>
  <si>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</si>
  <si>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</si>
  <si>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</si>
  <si>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</si>
  <si>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</si>
  <si>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</si>
  <si>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</si>
  <si>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</si>
  <si>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</si>
  <si>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</si>
  <si>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</si>
  <si>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</si>
  <si>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</si>
  <si>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</si>
  <si>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</si>
  <si>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</si>
  <si>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</si>
  <si>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</si>
  <si>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</si>
  <si>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</si>
  <si>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</si>
  <si>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</si>
  <si>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</si>
  <si>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</si>
  <si>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</si>
  <si>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</si>
  <si>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</si>
  <si>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</si>
  <si>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</si>
  <si>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</si>
  <si>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</si>
  <si>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</si>
  <si>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</si>
  <si>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</si>
  <si>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</si>
  <si>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</si>
  <si>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</si>
  <si>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</si>
  <si>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</si>
  <si>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</si>
  <si>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</si>
  <si>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</si>
  <si>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</si>
  <si>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</si>
  <si>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</si>
  <si>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</si>
  <si>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</si>
  <si>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</si>
  <si>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</si>
  <si>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</si>
  <si>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</si>
  <si>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</si>
  <si>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</si>
  <si>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</si>
  <si>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</si>
  <si>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</si>
  <si>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</si>
  <si>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</si>
  <si>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</si>
  <si>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</si>
  <si>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</si>
  <si>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</si>
  <si>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</si>
  <si>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</si>
  <si>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</si>
  <si>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</si>
  <si>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</si>
  <si>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</si>
  <si>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</si>
  <si>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</si>
  <si>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</si>
  <si>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</si>
  <si>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</si>
  <si>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</si>
  <si>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</si>
  <si>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</si>
  <si>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</si>
  <si>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</si>
  <si>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</si>
  <si>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</si>
  <si>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</si>
  <si>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</si>
  <si>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</si>
  <si>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</si>
  <si>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</si>
  <si>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</si>
  <si>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</si>
  <si>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</si>
  <si>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</si>
  <si>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</si>
  <si>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</si>
  <si>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</si>
  <si>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</si>
  <si>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</si>
  <si>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</si>
  <si>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</si>
  <si>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</si>
  <si>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</si>
  <si>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</si>
  <si>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</si>
  <si>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</si>
  <si>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</si>
  <si>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</si>
  <si>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</si>
  <si>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</si>
  <si>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</si>
  <si>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</si>
  <si>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</si>
  <si>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</si>
  <si>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</si>
  <si>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</si>
  <si>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</si>
  <si>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</si>
  <si>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</si>
  <si>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</si>
  <si>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</si>
  <si>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</si>
  <si>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</si>
  <si>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</si>
  <si>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</si>
  <si>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</si>
  <si>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</si>
  <si>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</si>
  <si>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</si>
  <si>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</si>
  <si>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</si>
  <si>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</si>
  <si>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</si>
  <si>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</si>
  <si>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</si>
  <si>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</si>
  <si>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</si>
  <si>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</si>
  <si>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</si>
  <si>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</si>
  <si>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</si>
  <si>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</si>
  <si>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</si>
  <si>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</si>
  <si>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</si>
  <si>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</si>
  <si>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</si>
  <si>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</si>
  <si>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</si>
  <si>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</si>
  <si>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</si>
  <si>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</si>
  <si>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</si>
  <si>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</si>
  <si>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</si>
  <si>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</si>
  <si>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</si>
  <si>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</si>
  <si>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</si>
  <si>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</si>
  <si>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</si>
  <si>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</si>
  <si>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</si>
  <si>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</si>
  <si>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</si>
  <si>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</si>
  <si>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</si>
  <si>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</si>
  <si>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</si>
  <si>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</si>
  <si>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</si>
  <si>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</si>
  <si>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</si>
  <si>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</si>
  <si>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</si>
  <si>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</si>
  <si>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</si>
  <si>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</si>
  <si>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</si>
  <si>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</si>
  <si>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</si>
  <si>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</si>
  <si>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</si>
  <si>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</si>
  <si>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</si>
  <si>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</si>
  <si>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</si>
  <si>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</si>
  <si>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</si>
  <si>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</si>
  <si>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</si>
  <si>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</si>
  <si>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</si>
  <si>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</si>
  <si>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</si>
  <si>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</si>
  <si>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</si>
  <si>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</si>
  <si>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</si>
  <si>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</si>
  <si>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</si>
  <si>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</si>
  <si>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</si>
  <si>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</si>
  <si>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</si>
  <si>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</si>
  <si>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</si>
  <si>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</si>
  <si>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</si>
  <si>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</si>
  <si>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</si>
  <si>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</si>
  <si>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</si>
  <si>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</si>
  <si>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</si>
  <si>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</si>
  <si>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</si>
  <si>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</si>
  <si>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</si>
  <si>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</si>
  <si>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</si>
  <si>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</si>
  <si>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</si>
  <si>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</si>
  <si>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</si>
  <si>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</si>
  <si>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</si>
  <si>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</si>
  <si>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</si>
  <si>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</si>
  <si>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</si>
  <si>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</si>
  <si>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</si>
  <si>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</si>
  <si>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</si>
  <si>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</si>
  <si>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</si>
  <si>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</si>
  <si>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</si>
  <si>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</si>
  <si>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</si>
  <si>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</si>
  <si>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</si>
  <si>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</si>
  <si>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</si>
  <si>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</si>
  <si>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</si>
  <si>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</si>
  <si>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</si>
  <si>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</si>
  <si>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</si>
  <si>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</si>
  <si>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</si>
  <si>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</si>
  <si>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</si>
  <si>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</si>
  <si>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</si>
  <si>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</si>
  <si>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</si>
  <si>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</si>
  <si>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</si>
  <si>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</si>
  <si>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</si>
  <si>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</si>
  <si>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</si>
  <si>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</si>
  <si>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</si>
  <si>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</si>
  <si>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</si>
  <si>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</si>
  <si>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</si>
  <si>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</si>
  <si>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</si>
  <si>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</si>
  <si>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</si>
  <si>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</si>
  <si>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</si>
  <si>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</si>
  <si>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</si>
  <si>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</si>
  <si>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</si>
  <si>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</si>
  <si>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</si>
  <si>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</si>
  <si>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</si>
  <si>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</si>
  <si>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</si>
  <si>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</si>
  <si>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</si>
  <si>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</si>
  <si>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</si>
  <si>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</si>
  <si>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</si>
  <si>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</si>
  <si>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</si>
  <si>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</si>
  <si>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</si>
  <si>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</si>
  <si>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</si>
  <si>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</si>
  <si>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</si>
  <si>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</si>
  <si>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</si>
  <si>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</si>
  <si>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</si>
  <si>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</si>
  <si>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</si>
  <si>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</si>
  <si>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</si>
  <si>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</si>
  <si>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</si>
  <si>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</si>
  <si>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</si>
  <si>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</si>
  <si>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</si>
  <si>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</si>
  <si>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</si>
  <si>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</si>
  <si>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</si>
  <si>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</si>
  <si>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</si>
  <si>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</si>
  <si>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</si>
  <si>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</si>
  <si>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</si>
  <si>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</si>
  <si>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</si>
  <si>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</si>
  <si>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</si>
  <si>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</si>
  <si>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</si>
  <si>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</si>
  <si>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</si>
  <si>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</si>
  <si>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</si>
  <si>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</si>
  <si>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</si>
  <si>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</si>
  <si>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</si>
  <si>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</si>
  <si>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</si>
  <si>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</si>
  <si>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</si>
  <si>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</si>
  <si>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</si>
  <si>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</si>
  <si>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</si>
  <si>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</si>
  <si>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</si>
  <si>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</si>
  <si>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</si>
  <si>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</si>
  <si>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</si>
  <si>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</si>
  <si>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</si>
  <si>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</si>
  <si>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</si>
  <si>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</si>
  <si>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</si>
  <si>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</si>
  <si>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</si>
  <si>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</si>
  <si>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</si>
  <si>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</si>
  <si>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</si>
  <si>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</si>
  <si>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</si>
  <si>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</si>
  <si>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</si>
  <si>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</si>
  <si>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</si>
  <si>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</si>
  <si>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</si>
  <si>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</si>
  <si>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</si>
  <si>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</si>
  <si>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</si>
  <si>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</si>
  <si>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</si>
  <si>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</si>
  <si>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</si>
  <si>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</si>
  <si>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</si>
  <si>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</si>
  <si>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</si>
  <si>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</si>
  <si>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</si>
  <si>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</si>
  <si>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</si>
  <si>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</si>
  <si>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</si>
  <si>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</si>
  <si>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</si>
  <si>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</si>
  <si>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</si>
  <si>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</si>
  <si>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</si>
  <si>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</si>
  <si>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</si>
  <si>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</si>
  <si>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</si>
  <si>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</si>
  <si>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</si>
  <si>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</si>
  <si>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</si>
  <si>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</si>
  <si>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</si>
  <si>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</si>
  <si>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</si>
  <si>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</si>
  <si>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</si>
  <si>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</si>
  <si>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</si>
  <si>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</si>
  <si>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</si>
  <si>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</si>
  <si>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</si>
  <si>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</si>
  <si>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</si>
  <si>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</si>
  <si>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</si>
  <si>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</si>
  <si>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</si>
  <si>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</si>
  <si>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</si>
  <si>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</si>
  <si>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</si>
  <si>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</si>
  <si>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</si>
  <si>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</si>
  <si>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</si>
  <si>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</si>
  <si>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</si>
  <si>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</si>
  <si>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</si>
  <si>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</si>
  <si>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</si>
  <si>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</si>
  <si>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</si>
  <si>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</si>
  <si>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</si>
  <si>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</si>
  <si>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</si>
  <si>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</si>
  <si>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</si>
  <si>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</si>
  <si>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</si>
  <si>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</si>
  <si>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</si>
  <si>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</si>
  <si>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</si>
  <si>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</si>
  <si>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</si>
  <si>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</si>
  <si>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</si>
  <si>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</si>
  <si>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</si>
  <si>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</si>
  <si>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</si>
  <si>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</si>
  <si>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</si>
  <si>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</si>
  <si>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</si>
  <si>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</si>
  <si>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</si>
  <si>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</si>
  <si>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</si>
  <si>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</si>
  <si>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</si>
  <si>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</si>
  <si>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</si>
  <si>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</si>
  <si>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</si>
  <si>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</si>
  <si>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</si>
  <si>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</si>
  <si>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</si>
  <si>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</si>
  <si>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</si>
  <si>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</si>
  <si>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</si>
  <si>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</si>
  <si>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</si>
  <si>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</si>
  <si>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</si>
  <si>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</si>
  <si>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</si>
  <si>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</si>
  <si>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</si>
  <si>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</si>
  <si>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</si>
  <si>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</si>
  <si>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</si>
  <si>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</si>
  <si>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</si>
  <si>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</si>
  <si>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</si>
  <si>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</si>
  <si>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</si>
  <si>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</si>
  <si>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</si>
  <si>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</si>
  <si>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</si>
  <si>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</si>
  <si>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</si>
  <si>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</si>
  <si>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</si>
  <si>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</si>
  <si>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</si>
  <si>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</si>
  <si>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</si>
  <si>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</si>
  <si>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</si>
  <si>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</si>
  <si>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</si>
  <si>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</si>
  <si>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</si>
  <si>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</si>
  <si>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</si>
  <si>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</si>
  <si>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</si>
  <si>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</si>
  <si>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</si>
  <si>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</si>
  <si>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</si>
  <si>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</si>
  <si>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</si>
  <si>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</si>
  <si>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</si>
  <si>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</si>
  <si>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</si>
  <si>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</si>
  <si>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</si>
  <si>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</si>
  <si>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</si>
  <si>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</si>
  <si>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</si>
  <si>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</si>
  <si>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</si>
  <si>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</si>
  <si>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</si>
  <si>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</si>
  <si>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</si>
  <si>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</si>
  <si>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</si>
  <si>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</si>
  <si>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</si>
  <si>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</si>
  <si>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</si>
  <si>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</si>
  <si>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</si>
  <si>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</si>
  <si>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</si>
  <si>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</si>
  <si>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</si>
  <si>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</si>
  <si>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</si>
  <si>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</si>
  <si>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</si>
  <si>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</si>
  <si>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</si>
  <si>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</si>
  <si>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</si>
  <si>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</si>
  <si>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</si>
  <si>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</si>
  <si>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</si>
  <si>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</si>
  <si>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</si>
  <si>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</si>
  <si>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</si>
  <si>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</si>
  <si>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</si>
  <si>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</si>
  <si>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</si>
  <si>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</si>
  <si>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</si>
  <si>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</si>
  <si>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</si>
  <si>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</si>
  <si>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</si>
  <si>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</si>
  <si>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</si>
  <si>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</si>
  <si>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</si>
  <si>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</si>
  <si>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</si>
  <si>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</si>
  <si>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</si>
  <si>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</si>
  <si>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</si>
  <si>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</si>
  <si>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</si>
  <si>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</si>
  <si>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</si>
  <si>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</si>
  <si>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</si>
  <si>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</si>
  <si>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</si>
  <si>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</si>
  <si>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</si>
  <si>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</si>
  <si>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</si>
  <si>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</si>
  <si>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</si>
  <si>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</si>
  <si>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</si>
  <si>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</si>
  <si>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</si>
  <si>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</si>
  <si>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</si>
  <si>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</si>
  <si>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</si>
  <si>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</si>
  <si>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</si>
  <si>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</si>
  <si>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</si>
  <si>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</si>
  <si>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</si>
  <si>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</si>
  <si>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</si>
  <si>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</si>
  <si>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</si>
  <si>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</si>
  <si>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</si>
  <si>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</si>
  <si>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</si>
  <si>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</si>
  <si>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</si>
  <si>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</si>
  <si>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</si>
  <si>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</si>
  <si>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</si>
  <si>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</si>
  <si>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</si>
  <si>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</si>
  <si>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</si>
  <si>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</si>
  <si>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</si>
  <si>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</si>
  <si>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</si>
  <si>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</si>
  <si>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</si>
  <si>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</si>
  <si>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</si>
  <si>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</si>
  <si>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</si>
  <si>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</si>
  <si>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</si>
  <si>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</si>
  <si>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</si>
  <si>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</si>
  <si>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</si>
  <si>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</si>
  <si>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</si>
  <si>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</si>
  <si>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</si>
  <si>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</si>
  <si>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</si>
  <si>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</si>
  <si>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</si>
  <si>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</si>
  <si>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</si>
  <si>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</si>
  <si>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</si>
  <si>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</si>
  <si>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</si>
  <si>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</si>
  <si>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</si>
  <si>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</si>
  <si>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</si>
  <si>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</si>
  <si>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</si>
  <si>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</si>
  <si>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</si>
  <si>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</si>
  <si>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</si>
  <si>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</si>
  <si>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</si>
  <si>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</si>
  <si>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</si>
  <si>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</si>
  <si>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</si>
  <si>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</si>
  <si>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</si>
  <si>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</si>
  <si>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</si>
  <si>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</si>
  <si>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</si>
  <si>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</si>
  <si>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</si>
  <si>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</si>
  <si>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</si>
  <si>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</si>
  <si>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</si>
  <si>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</si>
  <si>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</si>
  <si>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</si>
  <si>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</si>
  <si>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</si>
  <si>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</si>
  <si>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</si>
  <si>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</si>
  <si>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</si>
  <si>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</si>
  <si>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</si>
  <si>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</si>
  <si>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</si>
  <si>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</si>
  <si>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</si>
  <si>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</si>
  <si>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</si>
  <si>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</si>
  <si>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</si>
  <si>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</si>
  <si>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</si>
  <si>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</si>
  <si>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</si>
  <si>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</si>
  <si>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</si>
  <si>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</si>
  <si>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</si>
  <si>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</si>
  <si>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</si>
  <si>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</si>
  <si>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</si>
  <si>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</si>
  <si>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</si>
  <si>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</si>
  <si>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</si>
  <si>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</si>
  <si>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</si>
  <si>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</si>
  <si>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</si>
  <si>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</si>
  <si>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</si>
  <si>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</si>
  <si>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</si>
  <si>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</si>
  <si>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</si>
  <si>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</si>
  <si>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</si>
  <si>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</si>
  <si>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</si>
  <si>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</si>
  <si>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</si>
  <si>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</si>
  <si>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</si>
  <si>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</si>
  <si>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</si>
  <si>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</si>
  <si>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</si>
  <si>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</si>
  <si>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</si>
  <si>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</si>
  <si>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</si>
  <si>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</si>
  <si>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</si>
  <si>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</si>
  <si>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</si>
  <si>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</si>
  <si>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</si>
  <si>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</si>
  <si>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</si>
  <si>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</si>
  <si>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</si>
  <si>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</si>
  <si>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</si>
  <si>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</si>
  <si>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</si>
  <si>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</si>
  <si>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</si>
  <si>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</si>
  <si>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</si>
  <si>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</si>
  <si>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</si>
  <si>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</si>
  <si>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</si>
  <si>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</si>
  <si>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</si>
  <si>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</si>
  <si>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</si>
  <si>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</si>
  <si>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</si>
  <si>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</si>
  <si>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</si>
  <si>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</si>
  <si>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</si>
  <si>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</si>
  <si>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</si>
  <si>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</si>
  <si>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</si>
  <si>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</si>
  <si>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</si>
  <si>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</si>
  <si>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</si>
  <si>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</si>
  <si>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</si>
  <si>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</si>
  <si>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</si>
  <si>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</si>
  <si>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</si>
  <si>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</si>
  <si>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</si>
  <si>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</si>
  <si>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</si>
  <si>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</si>
  <si>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</si>
  <si>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</si>
  <si>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</si>
  <si>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</si>
  <si>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</si>
  <si>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</si>
  <si>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</si>
  <si>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</si>
  <si>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</si>
  <si>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</si>
  <si>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</si>
  <si>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</si>
  <si>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</si>
  <si>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</si>
  <si>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</si>
  <si>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</si>
  <si>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</si>
  <si>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</si>
  <si>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</si>
  <si>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</si>
  <si>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</si>
  <si>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</si>
  <si>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</si>
  <si>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</si>
  <si>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</si>
  <si>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</si>
  <si>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</si>
  <si>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</si>
  <si>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</si>
  <si>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</si>
  <si>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</si>
  <si>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</si>
  <si>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</si>
  <si>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</si>
  <si>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</si>
  <si>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</si>
  <si>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</si>
  <si>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</si>
  <si>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</si>
  <si>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</si>
  <si>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</si>
  <si>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</si>
  <si>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</si>
  <si>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</si>
  <si>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</si>
  <si>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</si>
  <si>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</si>
  <si>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</si>
  <si>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</si>
  <si>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</si>
  <si>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</si>
  <si>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</si>
  <si>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</si>
  <si>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</si>
  <si>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</si>
  <si>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</si>
  <si>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</si>
  <si>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</si>
  <si>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</si>
  <si>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</si>
  <si>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</si>
  <si>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</si>
  <si>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</si>
  <si>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</si>
  <si>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</si>
  <si>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</si>
  <si>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</si>
  <si>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</si>
  <si>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</si>
  <si>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</si>
  <si>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</si>
  <si>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</si>
  <si>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</si>
  <si>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</si>
  <si>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</si>
  <si>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</si>
  <si>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</si>
  <si>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</si>
  <si>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</si>
  <si>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</si>
  <si>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</si>
  <si>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</si>
  <si>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</si>
  <si>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</si>
  <si>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</si>
  <si>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</si>
  <si>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</si>
  <si>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</si>
  <si>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</si>
  <si>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</si>
  <si>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</si>
  <si>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</si>
  <si>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</si>
  <si>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</si>
  <si>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</si>
  <si>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</si>
  <si>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</si>
  <si>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</si>
  <si>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</si>
  <si>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</si>
  <si>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</si>
  <si>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</si>
  <si>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</si>
  <si>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</si>
  <si>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</si>
  <si>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</si>
  <si>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</si>
  <si>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</si>
  <si>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</si>
  <si>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</si>
  <si>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</si>
  <si>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</si>
  <si>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</si>
  <si>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</si>
  <si>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</si>
  <si>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</si>
  <si>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</si>
  <si>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</si>
  <si>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</si>
  <si>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</si>
  <si>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</si>
  <si>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</si>
  <si>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</si>
  <si>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</si>
  <si>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</si>
  <si>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</si>
  <si>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</si>
  <si>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</si>
  <si>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</si>
  <si>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</si>
  <si>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</si>
  <si>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</si>
  <si>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</si>
  <si>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</si>
  <si>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</si>
  <si>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</si>
  <si>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</si>
  <si>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</si>
  <si>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</si>
  <si>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</si>
  <si>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</si>
  <si>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</si>
  <si>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</si>
  <si>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</si>
  <si>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</si>
  <si>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</si>
  <si>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</si>
  <si>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</si>
  <si>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</si>
  <si>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</si>
  <si>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</si>
  <si>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</si>
  <si>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</si>
  <si>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</si>
  <si>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</si>
  <si>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</si>
  <si>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</si>
  <si>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</si>
  <si>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</si>
  <si>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</si>
  <si>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</si>
  <si>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</si>
  <si>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</si>
  <si>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</si>
  <si>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</si>
  <si>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</si>
  <si>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</si>
  <si>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</si>
  <si>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</si>
  <si>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</si>
  <si>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</si>
  <si>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</si>
  <si>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</si>
  <si>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</si>
  <si>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</si>
  <si>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</si>
  <si>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</si>
  <si>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</si>
  <si>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</si>
  <si>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</si>
  <si>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</si>
  <si>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</si>
  <si>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</si>
  <si>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</si>
  <si>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</si>
  <si>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</si>
  <si>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</si>
  <si>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</si>
  <si>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</si>
  <si>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</si>
  <si>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</si>
  <si>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</si>
  <si>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</si>
  <si>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</si>
  <si>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</si>
  <si>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</si>
  <si>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</si>
  <si>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</si>
  <si>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</si>
  <si>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</si>
  <si>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</si>
  <si>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</si>
  <si>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</si>
  <si>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</si>
  <si>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</si>
  <si>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</si>
  <si>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</si>
  <si>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</si>
  <si>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</si>
  <si>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</si>
  <si>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</si>
  <si>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</si>
  <si>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</si>
  <si>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</si>
  <si>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</si>
  <si>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</si>
  <si>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</si>
  <si>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</si>
  <si>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</si>
  <si>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</si>
  <si>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</si>
  <si>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</si>
  <si>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</si>
  <si>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</si>
  <si>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</si>
  <si>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</si>
  <si>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</si>
  <si>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</si>
  <si>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</si>
  <si>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</si>
  <si>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</si>
  <si>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</si>
  <si>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</si>
  <si>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</si>
  <si>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</si>
  <si>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</si>
  <si>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</si>
  <si>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</si>
  <si>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</si>
  <si>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</si>
  <si>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</si>
  <si>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</si>
  <si>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</si>
  <si>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</si>
  <si>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</si>
  <si>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</si>
  <si>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</si>
  <si>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</si>
  <si>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</si>
  <si>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</si>
  <si>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</si>
  <si>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</si>
  <si>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</si>
  <si>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</si>
  <si>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</si>
  <si>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</si>
  <si>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</si>
  <si>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</si>
  <si>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</si>
  <si>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</si>
  <si>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</si>
  <si>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</si>
  <si>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</si>
  <si>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</si>
  <si>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</si>
  <si>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</si>
  <si>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</si>
  <si>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</si>
  <si>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</si>
  <si>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</si>
  <si>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</si>
  <si>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</si>
  <si>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</si>
  <si>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</si>
  <si>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</si>
  <si>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</si>
  <si>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</si>
  <si>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</si>
  <si>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</si>
  <si>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</si>
  <si>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</si>
  <si>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</si>
  <si>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</si>
  <si>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</si>
  <si>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</si>
  <si>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</si>
  <si>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</si>
  <si>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</si>
  <si>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</si>
  <si>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</si>
  <si>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</si>
  <si>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</si>
  <si>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</si>
  <si>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</si>
  <si>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</si>
  <si>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</si>
  <si>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</si>
  <si>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</si>
  <si>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</si>
  <si>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</si>
  <si>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</si>
  <si>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</si>
  <si>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</si>
  <si>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</si>
  <si>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</si>
  <si>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</si>
  <si>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</si>
  <si>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</si>
  <si>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</si>
  <si>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</si>
  <si>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</si>
  <si>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</si>
  <si>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</si>
  <si>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</si>
  <si>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</si>
  <si>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</si>
  <si>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</si>
  <si>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</si>
  <si>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</si>
  <si>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</si>
  <si>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</si>
  <si>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</si>
  <si>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</si>
  <si>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</si>
  <si>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</si>
  <si>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</si>
  <si>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</si>
  <si>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</si>
  <si>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</si>
  <si>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</si>
  <si>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</si>
  <si>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</si>
  <si>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</si>
  <si>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</si>
  <si>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</si>
  <si>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</si>
  <si>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</si>
  <si>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</si>
  <si>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</si>
  <si>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</si>
  <si>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</si>
  <si>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</si>
  <si>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</si>
  <si>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</si>
  <si>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</si>
  <si>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</si>
  <si>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</si>
  <si>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</si>
  <si>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</si>
  <si>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</si>
  <si>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</si>
  <si>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</si>
  <si>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</si>
  <si>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</si>
  <si>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</si>
  <si>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</si>
  <si>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</si>
  <si>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</si>
  <si>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</si>
  <si>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</si>
  <si>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</si>
  <si>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</si>
  <si>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</si>
  <si>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</si>
  <si>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</si>
  <si>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</si>
  <si>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</si>
  <si>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</si>
  <si>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</si>
  <si>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</si>
  <si>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</si>
  <si>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</si>
  <si>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</si>
  <si>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</si>
  <si>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</si>
  <si>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</si>
  <si>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</si>
  <si>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</si>
  <si>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</si>
  <si>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</si>
  <si>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</si>
  <si>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</si>
  <si>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</si>
  <si>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</si>
  <si>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</si>
  <si>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</si>
  <si>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</si>
  <si>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</si>
  <si>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</si>
  <si>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</si>
  <si>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</si>
  <si>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</si>
  <si>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</si>
  <si>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</si>
  <si>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</si>
  <si>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</si>
  <si>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</si>
  <si>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</si>
  <si>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</si>
  <si>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</si>
  <si>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</si>
  <si>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</si>
  <si>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</si>
  <si>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</si>
  <si>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</si>
  <si>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</si>
  <si>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</si>
  <si>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</si>
  <si>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</si>
  <si>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</si>
  <si>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</si>
  <si>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</si>
  <si>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</si>
  <si>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</si>
  <si>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</si>
  <si>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</si>
  <si>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</si>
  <si>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</si>
  <si>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</si>
  <si>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</si>
  <si>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</si>
  <si>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</si>
  <si>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</si>
  <si>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</si>
  <si>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</si>
  <si>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</si>
  <si>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</si>
  <si>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</si>
  <si>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</si>
  <si>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</si>
  <si>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</si>
  <si>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</si>
  <si>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</si>
  <si>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</si>
  <si>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</si>
  <si>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</si>
  <si>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</si>
  <si>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</si>
  <si>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</si>
  <si>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</si>
  <si>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</si>
  <si>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</si>
  <si>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</si>
  <si>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</si>
  <si>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</si>
  <si>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</si>
  <si>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</si>
  <si>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</si>
  <si>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</si>
  <si>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</si>
  <si>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</si>
  <si>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</si>
  <si>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</si>
  <si>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</si>
  <si>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</si>
  <si>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</si>
  <si>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</si>
  <si>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</si>
  <si>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</si>
  <si>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</si>
  <si>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</si>
  <si>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</si>
  <si>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</si>
  <si>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</si>
  <si>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</si>
  <si>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</si>
  <si>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</si>
  <si>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</si>
  <si>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</si>
  <si>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</si>
  <si>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</si>
  <si>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</si>
  <si>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</si>
  <si>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</si>
  <si>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</si>
  <si>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</si>
  <si>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</si>
  <si>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</si>
  <si>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</si>
  <si>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</si>
  <si>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</si>
  <si>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</si>
  <si>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</si>
  <si>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</si>
  <si>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</si>
  <si>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</si>
  <si>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</si>
  <si>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</si>
  <si>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</si>
  <si>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</si>
  <si>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</si>
  <si>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</si>
  <si>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</si>
  <si>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</si>
  <si>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</si>
  <si>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</si>
  <si>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</si>
  <si>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</si>
  <si>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</si>
  <si>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</si>
  <si>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</si>
  <si>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</si>
  <si>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</si>
  <si>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</si>
  <si>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</si>
  <si>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</si>
  <si>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</si>
  <si>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</si>
  <si>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</si>
  <si>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</si>
  <si>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</si>
  <si>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</si>
  <si>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</si>
  <si>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</si>
  <si>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</si>
  <si>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</si>
  <si>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</si>
  <si>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</si>
  <si>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</si>
  <si>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</si>
  <si>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</si>
  <si>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</si>
  <si>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</si>
  <si>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</si>
  <si>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</si>
  <si>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</si>
  <si>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</si>
  <si>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</si>
  <si>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</si>
  <si>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</si>
  <si>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</si>
  <si>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</si>
  <si>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</si>
  <si>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</si>
  <si>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</si>
  <si>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</si>
  <si>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</si>
  <si>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</si>
  <si>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</si>
  <si>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</si>
  <si>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</si>
  <si>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</si>
  <si>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</si>
  <si>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</si>
  <si>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</si>
  <si>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</si>
  <si>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</si>
  <si>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</si>
  <si>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</si>
  <si>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</si>
  <si>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</si>
  <si>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</si>
  <si>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</si>
  <si>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</si>
  <si>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</si>
  <si>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</si>
  <si>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</si>
  <si>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</si>
  <si>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</si>
  <si>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</si>
  <si>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</si>
  <si>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</si>
  <si>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</si>
  <si>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</si>
  <si>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</si>
  <si>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</si>
  <si>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</si>
  <si>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</si>
  <si>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</si>
  <si>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</si>
  <si>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</si>
  <si>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</si>
  <si>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</si>
  <si>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</si>
  <si>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</si>
  <si>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</si>
  <si>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</si>
  <si>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</si>
  <si>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</si>
  <si>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</si>
  <si>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</si>
  <si>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</si>
  <si>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</si>
  <si>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</si>
  <si>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</si>
  <si>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</si>
  <si>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</si>
  <si>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</si>
  <si>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</si>
  <si>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</si>
  <si>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</si>
  <si>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</si>
  <si>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</si>
  <si>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</si>
  <si>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</si>
  <si>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</si>
  <si>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</si>
  <si>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</si>
  <si>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</si>
  <si>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</si>
  <si>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</si>
  <si>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</si>
  <si>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</si>
  <si>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</si>
  <si>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</si>
  <si>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</si>
  <si>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</si>
  <si>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</si>
  <si>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</si>
  <si>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</si>
  <si>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</si>
  <si>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</si>
  <si>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</si>
  <si>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</si>
  <si>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</si>
  <si>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</si>
  <si>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</si>
  <si>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</si>
  <si>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</si>
  <si>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</si>
  <si>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</si>
  <si>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</si>
  <si>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</si>
  <si>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</si>
  <si>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</si>
  <si>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</si>
  <si>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</si>
  <si>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</si>
  <si>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</si>
  <si>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</si>
  <si>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</si>
  <si>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</si>
  <si>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</si>
  <si>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</si>
  <si>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</si>
  <si>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</si>
  <si>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</si>
  <si>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</si>
  <si>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</si>
  <si>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</si>
  <si>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</si>
  <si>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</si>
  <si>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</si>
  <si>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</si>
  <si>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</si>
  <si>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</si>
  <si>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</si>
  <si>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</si>
  <si>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</si>
  <si>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</si>
  <si>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</si>
  <si>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</si>
  <si>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</si>
  <si>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</si>
  <si>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</si>
  <si>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</si>
  <si>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</si>
  <si>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</si>
  <si>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</si>
  <si>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</si>
  <si>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</si>
  <si>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</si>
  <si>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</si>
  <si>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</si>
  <si>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</si>
  <si>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</si>
  <si>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</si>
  <si>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</si>
  <si>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</si>
  <si>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</si>
  <si>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</si>
  <si>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</si>
  <si>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</si>
  <si>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</si>
  <si>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</si>
  <si>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</si>
  <si>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</si>
  <si>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</si>
  <si>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</si>
  <si>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</si>
  <si>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</si>
  <si>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</si>
  <si>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</si>
  <si>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</si>
  <si>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</si>
  <si>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</si>
  <si>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</si>
  <si>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</si>
  <si>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</si>
  <si>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</si>
  <si>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</si>
  <si>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</si>
  <si>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</si>
  <si>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</si>
  <si>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</si>
  <si>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</si>
  <si>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</si>
  <si>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</si>
  <si>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</si>
  <si>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</si>
  <si>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</si>
  <si>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</si>
  <si>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</si>
  <si>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</si>
  <si>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</si>
  <si>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</si>
  <si>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</si>
  <si>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</si>
  <si>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</si>
  <si>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</si>
  <si>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</si>
  <si>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</si>
  <si>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</si>
  <si>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</si>
  <si>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</si>
  <si>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</si>
  <si>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</si>
  <si>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</si>
  <si>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</si>
  <si>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</si>
  <si>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</si>
  <si>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</si>
  <si>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</si>
  <si>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</si>
  <si>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</si>
  <si>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</si>
  <si>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</si>
  <si>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</si>
  <si>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</si>
  <si>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</si>
  <si>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</si>
  <si>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</si>
  <si>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</si>
  <si>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</si>
  <si>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</si>
  <si>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</si>
  <si>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</si>
  <si>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</si>
  <si>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</si>
  <si>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</si>
  <si>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</si>
  <si>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</si>
  <si>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</si>
  <si>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</si>
  <si>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</si>
  <si>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</si>
  <si>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</si>
  <si>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</si>
  <si>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</si>
  <si>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</si>
  <si>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</si>
  <si>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</si>
  <si>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</si>
  <si>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</si>
  <si>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</si>
  <si>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</si>
  <si>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</si>
  <si>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</si>
  <si>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</si>
  <si>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</si>
  <si>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</si>
  <si>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</si>
  <si>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</si>
  <si>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</si>
  <si>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</si>
  <si>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</si>
  <si>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</si>
  <si>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</si>
  <si>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</si>
  <si>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</si>
  <si>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</si>
  <si>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</si>
  <si>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</si>
  <si>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</si>
  <si>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</si>
  <si>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</si>
  <si>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</si>
  <si>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</si>
  <si>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</si>
  <si>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</si>
  <si>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</si>
  <si>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</si>
  <si>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</si>
  <si>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</si>
  <si>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</si>
  <si>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</si>
  <si>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</si>
  <si>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</si>
  <si>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</si>
  <si>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</si>
  <si>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</si>
  <si>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</si>
  <si>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</si>
  <si>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</si>
  <si>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</si>
  <si>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</si>
  <si>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</si>
  <si>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</si>
  <si>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</si>
  <si>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</si>
  <si>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</si>
  <si>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</si>
  <si>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</si>
  <si>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</si>
  <si>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</si>
  <si>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</si>
  <si>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</si>
  <si>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</si>
  <si>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</si>
  <si>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</si>
  <si>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</si>
  <si>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</si>
  <si>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</si>
  <si>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</si>
  <si>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</si>
  <si>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</si>
  <si>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</si>
  <si>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</si>
  <si>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</si>
  <si>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</si>
  <si>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</si>
  <si>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</si>
  <si>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</si>
  <si>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</si>
  <si>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</si>
  <si>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</si>
  <si>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</si>
  <si>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</si>
  <si>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</si>
  <si>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</si>
  <si>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</si>
  <si>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</si>
  <si>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</si>
  <si>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</si>
  <si>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</si>
  <si>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</si>
  <si>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</si>
  <si>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</si>
  <si>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</si>
  <si>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</si>
  <si>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</si>
  <si>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</si>
  <si>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</si>
  <si>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</si>
  <si>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</si>
  <si>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</si>
  <si>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</si>
  <si>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</si>
  <si>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</si>
  <si>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</si>
  <si>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</si>
  <si>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</si>
  <si>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</si>
  <si>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</si>
  <si>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</si>
  <si>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</si>
  <si>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</si>
  <si>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</si>
  <si>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</si>
  <si>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</si>
  <si>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</si>
  <si>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</si>
  <si>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</si>
  <si>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</si>
  <si>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</si>
  <si>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</si>
  <si>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</si>
  <si>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</si>
  <si>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</si>
  <si>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</si>
  <si>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</si>
  <si>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</si>
  <si>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</si>
  <si>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</si>
  <si>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</si>
  <si>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</si>
  <si>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</si>
  <si>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</si>
  <si>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</si>
  <si>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</si>
  <si>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</si>
  <si>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</si>
  <si>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</si>
  <si>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</si>
  <si>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</si>
  <si>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</si>
  <si>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</si>
  <si>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</si>
  <si>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</si>
  <si>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</si>
  <si>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</si>
  <si>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</si>
  <si>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</si>
  <si>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</si>
  <si>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</si>
  <si>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</si>
  <si>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</si>
  <si>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</si>
  <si>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</si>
  <si>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</si>
  <si>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</si>
  <si>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</si>
  <si>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</si>
  <si>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</si>
  <si>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</si>
  <si>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</si>
  <si>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</si>
  <si>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</si>
  <si>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</si>
  <si>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</si>
  <si>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</si>
  <si>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</si>
  <si>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</si>
  <si>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</si>
  <si>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</si>
  <si>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</si>
  <si>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</si>
  <si>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</si>
  <si>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</si>
  <si>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</si>
  <si>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</si>
  <si>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</si>
  <si>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</si>
  <si>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</si>
  <si>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</si>
  <si>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</si>
  <si>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</si>
  <si>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</si>
  <si>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</si>
  <si>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</si>
  <si>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</si>
  <si>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</si>
  <si>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</si>
  <si>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</si>
  <si>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</si>
  <si>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</si>
  <si>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</si>
  <si>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</si>
  <si>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</si>
  <si>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</si>
  <si>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</si>
  <si>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</si>
  <si>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</si>
  <si>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</si>
  <si>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</si>
  <si>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</si>
  <si>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</si>
  <si>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</si>
  <si>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</si>
  <si>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</si>
  <si>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</si>
  <si>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</si>
  <si>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</si>
  <si>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</si>
  <si>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</si>
  <si>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</si>
  <si>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</si>
  <si>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</si>
  <si>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</si>
  <si>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</si>
  <si>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</si>
  <si>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</si>
  <si>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</si>
  <si>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</si>
  <si>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</si>
  <si>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</si>
  <si>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</si>
  <si>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</si>
  <si>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</si>
  <si>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</si>
  <si>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</si>
  <si>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</si>
  <si>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</si>
  <si>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</si>
  <si>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</si>
  <si>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</si>
  <si>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</si>
  <si>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</si>
  <si>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</si>
  <si>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</si>
  <si>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</si>
  <si>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</si>
  <si>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</si>
  <si>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</si>
  <si>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</si>
  <si>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</si>
  <si>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</si>
  <si>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</si>
  <si>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</si>
  <si>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</si>
  <si>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</si>
  <si>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</si>
  <si>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</si>
  <si>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</si>
  <si>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</si>
  <si>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</si>
  <si>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</si>
  <si>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</si>
  <si>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</si>
  <si>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</si>
  <si>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</si>
  <si>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</si>
  <si>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</si>
  <si>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</si>
  <si>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</si>
  <si>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</si>
  <si>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</si>
  <si>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</si>
  <si>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</si>
  <si>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</si>
  <si>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</si>
  <si>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</si>
  <si>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</si>
  <si>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</si>
  <si>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</si>
  <si>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</si>
  <si>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</si>
  <si>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</si>
  <si>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</si>
  <si>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</si>
  <si>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</si>
  <si>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</si>
  <si>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</si>
  <si>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</si>
  <si>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</si>
  <si>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</si>
  <si>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</si>
  <si>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</si>
  <si>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</si>
  <si>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</si>
  <si>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</si>
  <si>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</si>
  <si>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</si>
  <si>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</si>
  <si>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</si>
  <si>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</si>
  <si>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</si>
  <si>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</si>
  <si>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</si>
  <si>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</si>
  <si>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</si>
  <si>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</si>
  <si>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</si>
  <si>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</si>
  <si>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</si>
  <si>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</si>
  <si>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</si>
  <si>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</si>
  <si>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</si>
  <si>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</si>
  <si>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</si>
  <si>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</si>
  <si>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</si>
  <si>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</si>
  <si>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</si>
  <si>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</si>
  <si>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</si>
  <si>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</si>
  <si>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</si>
  <si>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</si>
  <si>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</si>
  <si>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</si>
  <si>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</si>
  <si>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</si>
  <si>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</si>
  <si>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</si>
  <si>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</si>
  <si>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</si>
  <si>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</si>
  <si>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</si>
  <si>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</si>
  <si>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</si>
  <si>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</si>
  <si>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</si>
  <si>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</si>
  <si>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</si>
  <si>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</si>
  <si>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</si>
  <si>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</si>
  <si>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</si>
  <si>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</si>
  <si>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</si>
  <si>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</si>
  <si>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</si>
  <si>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</si>
  <si>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</si>
  <si>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</si>
  <si>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</si>
  <si>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</si>
  <si>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</si>
  <si>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</si>
  <si>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</si>
  <si>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</si>
  <si>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</si>
  <si>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</si>
  <si>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</si>
  <si>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</si>
  <si>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</si>
  <si>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</si>
  <si>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</si>
  <si>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</si>
  <si>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</si>
  <si>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</si>
  <si>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</si>
  <si>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</si>
  <si>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</si>
  <si>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</si>
  <si>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</si>
  <si>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</si>
  <si>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</si>
  <si>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</si>
  <si>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</si>
  <si>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</si>
  <si>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</si>
  <si>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</si>
  <si>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</si>
  <si>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</si>
  <si>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</si>
  <si>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</si>
  <si>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</si>
  <si>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</si>
  <si>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</si>
  <si>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</si>
  <si>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</si>
  <si>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</si>
  <si>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</si>
  <si>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</si>
  <si>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</si>
  <si>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</si>
  <si>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</si>
  <si>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</si>
  <si>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</si>
  <si>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</si>
  <si>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</si>
  <si>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</si>
  <si>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</si>
  <si>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</si>
  <si>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</si>
  <si>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</si>
  <si>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</si>
  <si>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</si>
  <si>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</si>
  <si>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</si>
  <si>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</si>
  <si>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</si>
  <si>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</si>
  <si>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</si>
  <si>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</si>
  <si>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</si>
  <si>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</si>
  <si>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</si>
  <si>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</si>
  <si>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</si>
  <si>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</si>
  <si>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</si>
  <si>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</si>
  <si>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</si>
  <si>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</si>
  <si>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</si>
  <si>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</si>
  <si>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</si>
  <si>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</si>
  <si>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</si>
  <si>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</si>
  <si>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</si>
  <si>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</si>
  <si>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</si>
  <si>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</si>
  <si>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</si>
  <si>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</si>
  <si>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</si>
  <si>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</si>
  <si>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</si>
  <si>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</si>
  <si>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</si>
  <si>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</si>
  <si>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</si>
  <si>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</si>
  <si>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</si>
  <si>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</si>
  <si>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</si>
  <si>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</si>
  <si>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</si>
  <si>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</si>
  <si>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</si>
  <si>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</si>
  <si>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</si>
  <si>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</si>
  <si>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</si>
  <si>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</si>
  <si>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</si>
  <si>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</si>
  <si>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</si>
  <si>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</si>
  <si>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</si>
  <si>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</si>
  <si>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</si>
  <si>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</si>
  <si>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</si>
  <si>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</si>
  <si>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</si>
  <si>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</si>
  <si>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</si>
  <si>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</si>
  <si>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</si>
  <si>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</si>
  <si>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</si>
  <si>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</si>
  <si>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</si>
  <si>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</si>
  <si>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</si>
  <si>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</si>
  <si>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</si>
  <si>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</si>
  <si>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</si>
  <si>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</si>
  <si>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</si>
  <si>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</si>
  <si>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</si>
  <si>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</si>
  <si>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</si>
  <si>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</si>
  <si>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</si>
  <si>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</si>
  <si>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</si>
  <si>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</si>
  <si>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</si>
  <si>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</si>
  <si>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</si>
  <si>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</si>
  <si>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</si>
  <si>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</si>
  <si>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</si>
  <si>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</si>
  <si>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</si>
  <si>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</si>
  <si>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</si>
  <si>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</si>
  <si>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</si>
  <si>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</si>
  <si>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</si>
  <si>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</si>
  <si>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</si>
  <si>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</si>
  <si>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</si>
  <si>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</si>
  <si>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</si>
  <si>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</si>
  <si>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</si>
  <si>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</si>
  <si>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</si>
  <si>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</si>
  <si>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</si>
  <si>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</si>
  <si>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</si>
  <si>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</si>
  <si>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</si>
  <si>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</si>
  <si>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</si>
  <si>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</si>
  <si>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</si>
  <si>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</si>
  <si>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</si>
  <si>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</si>
  <si>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</si>
  <si>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</si>
  <si>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</si>
  <si>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</si>
  <si>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</si>
  <si>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</si>
  <si>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</si>
  <si>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</si>
  <si>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</si>
  <si>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</si>
  <si>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</si>
  <si>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</si>
  <si>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</si>
  <si>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</si>
  <si>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</si>
  <si>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</si>
  <si>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</si>
  <si>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</si>
  <si>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</si>
  <si>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</si>
  <si>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</si>
  <si>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</si>
  <si>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</si>
  <si>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</si>
  <si>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</si>
  <si>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</si>
  <si>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</si>
  <si>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</si>
  <si>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</si>
  <si>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</si>
  <si>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</si>
  <si>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</si>
  <si>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</si>
  <si>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</si>
  <si>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</si>
  <si>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</si>
  <si>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</si>
  <si>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</si>
  <si>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</si>
  <si>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</si>
  <si>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</si>
  <si>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</si>
  <si>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</si>
  <si>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</si>
  <si>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</si>
  <si>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</si>
  <si>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</si>
  <si>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</si>
  <si>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</si>
  <si>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</si>
  <si>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</si>
  <si>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</si>
  <si>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</si>
  <si>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</si>
  <si>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</si>
  <si>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</si>
  <si>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</si>
  <si>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</si>
  <si>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</si>
  <si>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</si>
  <si>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</si>
  <si>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</si>
  <si>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</si>
  <si>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</si>
  <si>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</si>
  <si>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</si>
  <si>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</si>
  <si>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</si>
  <si>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</si>
  <si>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</si>
  <si>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</si>
  <si>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</si>
  <si>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</si>
  <si>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</si>
  <si>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</si>
  <si>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</si>
  <si>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</si>
  <si>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</si>
  <si>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</si>
  <si>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</si>
  <si>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</si>
  <si>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</si>
  <si>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</si>
  <si>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</si>
  <si>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</si>
  <si>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</si>
  <si>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</si>
  <si>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</si>
  <si>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</si>
  <si>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</si>
  <si>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</si>
  <si>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</si>
  <si>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</si>
  <si>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</si>
  <si>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</si>
  <si>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</si>
  <si>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</si>
  <si>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</si>
  <si>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</si>
  <si>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</si>
  <si>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</si>
  <si>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</si>
  <si>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</si>
  <si>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</si>
  <si>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</si>
  <si>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</si>
  <si>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</si>
  <si>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</si>
  <si>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</si>
  <si>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</si>
  <si>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</si>
  <si>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</si>
  <si>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</si>
  <si>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</si>
  <si>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</si>
  <si>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</si>
  <si>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</si>
  <si>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</si>
  <si>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</si>
  <si>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</si>
  <si>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</si>
  <si>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</si>
  <si>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</si>
  <si>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</si>
  <si>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</si>
  <si>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</si>
  <si>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</si>
  <si>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</si>
  <si>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</si>
  <si>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</si>
  <si>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</si>
  <si>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</si>
  <si>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</si>
  <si>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</si>
  <si>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</si>
  <si>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</si>
  <si>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</si>
  <si>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</si>
  <si>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</si>
  <si>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</si>
  <si>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</si>
  <si>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</si>
  <si>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</si>
  <si>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</si>
  <si>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</si>
  <si>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</si>
  <si>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</si>
  <si>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</si>
  <si>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</si>
  <si>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</si>
  <si>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</si>
  <si>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</si>
  <si>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</si>
  <si>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</si>
  <si>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</si>
  <si>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</si>
  <si>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</si>
  <si>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</si>
  <si>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</si>
  <si>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</si>
  <si>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</si>
  <si>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</si>
  <si>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</si>
  <si>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</si>
  <si>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</si>
  <si>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</si>
  <si>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</si>
  <si>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</si>
  <si>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</si>
  <si>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</si>
  <si>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</si>
  <si>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</si>
  <si>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</si>
  <si>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</si>
  <si>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</si>
  <si>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</si>
  <si>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</si>
  <si>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</si>
  <si>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</si>
  <si>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</si>
  <si>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</si>
  <si>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</si>
  <si>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</si>
  <si>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</si>
  <si>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</si>
  <si>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</si>
  <si>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</si>
  <si>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</si>
  <si>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</si>
  <si>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</si>
  <si>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</si>
  <si>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</si>
  <si>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</si>
  <si>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</si>
  <si>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</si>
  <si>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</si>
  <si>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</si>
  <si>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</si>
  <si>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</si>
  <si>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</si>
  <si>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</si>
  <si>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</si>
  <si>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</si>
  <si>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</si>
  <si>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</si>
  <si>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</si>
  <si>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</si>
  <si>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</si>
  <si>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</si>
  <si>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</si>
  <si>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</si>
  <si>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</si>
  <si>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</si>
  <si>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</si>
  <si>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</si>
  <si>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</si>
  <si>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</si>
  <si>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</si>
  <si>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</si>
  <si>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</si>
  <si>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</si>
  <si>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</si>
  <si>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</si>
  <si>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</si>
  <si>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</si>
  <si>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</si>
  <si>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</si>
  <si>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</si>
  <si>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</si>
  <si>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</si>
  <si>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</si>
  <si>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</si>
  <si>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</si>
  <si>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</si>
  <si>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</si>
  <si>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</si>
  <si>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</si>
  <si>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</si>
  <si>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</si>
  <si>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</si>
  <si>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</si>
  <si>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</si>
  <si>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</si>
  <si>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</si>
  <si>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</si>
  <si>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</si>
  <si>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</si>
  <si>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</si>
  <si>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</si>
  <si>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</si>
  <si>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</si>
  <si>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</si>
  <si>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</si>
  <si>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</si>
  <si>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</si>
  <si>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</si>
  <si>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</si>
  <si>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</si>
  <si>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</si>
  <si>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</si>
  <si>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</si>
  <si>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</si>
  <si>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</si>
  <si>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</si>
  <si>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</si>
  <si>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</si>
  <si>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</si>
  <si>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</si>
  <si>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</si>
  <si>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</si>
  <si>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</si>
  <si>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</si>
  <si>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</si>
  <si>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</si>
  <si>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</si>
  <si>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</si>
  <si>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</si>
  <si>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</si>
  <si>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</si>
  <si>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</si>
  <si>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</si>
  <si>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</si>
  <si>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</si>
  <si>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</si>
  <si>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</si>
  <si>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</si>
  <si>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</si>
  <si>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</si>
  <si>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</si>
  <si>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</si>
  <si>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</si>
  <si>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</si>
  <si>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</si>
  <si>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</si>
  <si>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</si>
  <si>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</si>
  <si>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</si>
  <si>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</si>
  <si>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</si>
  <si>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</si>
  <si>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</si>
  <si>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</si>
  <si>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</si>
  <si>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</si>
  <si>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</si>
  <si>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</si>
  <si>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</si>
  <si>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</si>
  <si>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</si>
  <si>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</si>
  <si>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</si>
  <si>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</si>
  <si>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</si>
  <si>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</si>
  <si>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</si>
  <si>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</si>
  <si>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</si>
  <si>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</si>
  <si>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</si>
  <si>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</si>
  <si>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</si>
  <si>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</si>
  <si>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</si>
  <si>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</si>
  <si>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</si>
  <si>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</si>
  <si>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</si>
  <si>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</si>
  <si>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</si>
  <si>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</si>
  <si>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</si>
  <si>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</si>
  <si>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</si>
  <si>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</si>
  <si>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</si>
  <si>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</si>
  <si>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</si>
  <si>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</si>
  <si>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</si>
  <si>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</si>
  <si>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</si>
  <si>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</si>
  <si>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</si>
  <si>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</si>
  <si>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</si>
  <si>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</si>
  <si>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</si>
  <si>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</si>
  <si>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</si>
  <si>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</si>
  <si>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</si>
  <si>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</si>
  <si>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</si>
  <si>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</si>
  <si>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</si>
  <si>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</si>
  <si>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</si>
  <si>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</si>
  <si>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</si>
  <si>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</si>
  <si>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</si>
  <si>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</si>
  <si>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</si>
  <si>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</si>
  <si>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</si>
  <si>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</si>
  <si>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</si>
  <si>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</si>
  <si>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</si>
  <si>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</si>
  <si>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</si>
  <si>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</si>
  <si>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</si>
  <si>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</si>
  <si>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</si>
  <si>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</si>
  <si>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</si>
  <si>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</si>
  <si>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</si>
  <si>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</si>
  <si>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</si>
  <si>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</si>
  <si>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</si>
  <si>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</si>
  <si>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</si>
  <si>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</si>
  <si>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</si>
  <si>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</si>
  <si>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</si>
  <si>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</si>
  <si>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</si>
  <si>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</si>
  <si>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</si>
  <si>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</si>
  <si>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</si>
  <si>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</si>
  <si>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</si>
  <si>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</si>
  <si>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</si>
  <si>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</si>
  <si>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</si>
  <si>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</si>
  <si>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</si>
  <si>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</si>
  <si>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</si>
  <si>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</si>
  <si>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</si>
  <si>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</si>
  <si>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</si>
  <si>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</si>
  <si>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</si>
  <si>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</si>
  <si>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</si>
  <si>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</si>
  <si>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</si>
  <si>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</si>
  <si>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</si>
  <si>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</si>
  <si>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</si>
  <si>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</si>
  <si>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</si>
  <si>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</si>
  <si>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</si>
  <si>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</si>
  <si>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</si>
  <si>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</si>
  <si>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</si>
  <si>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</si>
  <si>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</si>
  <si>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</si>
  <si>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</si>
  <si>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</si>
  <si>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</si>
  <si>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</si>
  <si>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</si>
  <si>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</si>
  <si>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</si>
  <si>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</si>
  <si>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</si>
  <si>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</si>
  <si>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</si>
  <si>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</si>
  <si>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</si>
  <si>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</si>
  <si>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</si>
  <si>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</si>
  <si>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</si>
  <si>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</si>
  <si>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</si>
  <si>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</si>
  <si>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</si>
  <si>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</si>
  <si>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</si>
  <si>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</si>
  <si>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</si>
  <si>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</si>
  <si>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</si>
  <si>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</si>
  <si>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</si>
  <si>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</si>
  <si>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</si>
  <si>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</si>
  <si>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</si>
  <si>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</si>
  <si>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</si>
  <si>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</si>
  <si>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</si>
  <si>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</si>
  <si>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</si>
  <si>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</si>
  <si>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</si>
  <si>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</si>
  <si>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</si>
  <si>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</si>
  <si>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</si>
  <si>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</si>
  <si>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</si>
  <si>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</si>
  <si>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</si>
  <si>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</si>
  <si>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</si>
  <si>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</si>
  <si>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</si>
  <si>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</si>
  <si>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</si>
  <si>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</si>
  <si>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</si>
  <si>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</si>
  <si>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</si>
  <si>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</si>
  <si>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</si>
  <si>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</si>
  <si>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</si>
  <si>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</si>
  <si>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</si>
  <si>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</si>
  <si>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</si>
  <si>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</si>
  <si>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</si>
  <si>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</si>
  <si>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</si>
  <si>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</si>
  <si>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</si>
  <si>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</si>
  <si>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</si>
  <si>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</si>
  <si>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</si>
  <si>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</si>
  <si>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</si>
  <si>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</si>
  <si>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</si>
  <si>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</si>
  <si>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</si>
  <si>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</si>
  <si>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</si>
  <si>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</si>
  <si>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</si>
  <si>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</si>
  <si>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</si>
  <si>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</si>
  <si>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</si>
  <si>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</si>
  <si>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</si>
  <si>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</si>
  <si>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</si>
  <si>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</si>
  <si>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</si>
  <si>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</si>
  <si>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</si>
  <si>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</si>
  <si>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</si>
  <si>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</si>
  <si>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</si>
  <si>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</si>
  <si>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</si>
  <si>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</si>
  <si>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</si>
  <si>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</si>
  <si>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</si>
  <si>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</si>
  <si>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</si>
  <si>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</si>
  <si>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</si>
  <si>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</si>
  <si>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</si>
  <si>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</si>
  <si>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</si>
  <si>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</si>
  <si>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</si>
  <si>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</si>
  <si>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</si>
  <si>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</si>
  <si>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</si>
  <si>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</si>
  <si>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</si>
  <si>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</si>
  <si>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</si>
  <si>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</si>
  <si>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</si>
  <si>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</si>
  <si>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</si>
  <si>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</si>
  <si>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</si>
  <si>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</si>
  <si>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</si>
  <si>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</si>
  <si>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</si>
  <si>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</si>
  <si>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</si>
  <si>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</si>
  <si>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</si>
  <si>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</si>
  <si>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</si>
  <si>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</si>
  <si>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</si>
  <si>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</si>
  <si>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</si>
  <si>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</si>
  <si>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</si>
  <si>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</si>
  <si>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</si>
  <si>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</si>
  <si>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</si>
  <si>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</si>
  <si>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</si>
  <si>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</si>
  <si>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</si>
  <si>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</si>
  <si>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</si>
  <si>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</si>
  <si>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</si>
  <si>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</si>
  <si>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</si>
  <si>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</si>
  <si>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</si>
  <si>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</si>
  <si>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</si>
  <si>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</si>
  <si>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</si>
  <si>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</si>
  <si>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</si>
  <si>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</si>
  <si>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</si>
  <si>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</si>
  <si>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</si>
  <si>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</si>
  <si>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</si>
  <si>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</si>
  <si>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</si>
  <si>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</si>
  <si>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</si>
  <si>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</si>
  <si>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</si>
  <si>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</si>
  <si>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</si>
  <si>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</si>
  <si>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</si>
  <si>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</si>
  <si>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</si>
  <si>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</si>
  <si>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</si>
  <si>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</si>
  <si>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</si>
  <si>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</si>
  <si>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</si>
  <si>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</si>
  <si>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</si>
  <si>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</si>
  <si>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</si>
  <si>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</si>
  <si>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</si>
  <si>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</si>
  <si>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</si>
  <si>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</si>
  <si>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</si>
  <si>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</si>
  <si>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</si>
  <si>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</si>
  <si>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</si>
  <si>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</si>
  <si>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</si>
  <si>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</si>
  <si>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</si>
  <si>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</si>
  <si>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</si>
  <si>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</si>
  <si>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</si>
  <si>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</si>
  <si>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</si>
  <si>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</si>
  <si>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</si>
  <si>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</si>
  <si>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</si>
  <si>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</si>
  <si>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</si>
  <si>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</si>
  <si>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</si>
  <si>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</si>
  <si>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</si>
  <si>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</si>
  <si>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</si>
  <si>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</si>
  <si>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</si>
  <si>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</si>
  <si>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</si>
  <si>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</si>
  <si>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</si>
  <si>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</si>
  <si>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</si>
  <si>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</si>
  <si>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</si>
  <si>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</si>
  <si>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</si>
  <si>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</si>
  <si>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</si>
  <si>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</si>
  <si>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</si>
  <si>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</si>
  <si>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</si>
  <si>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</si>
  <si>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</si>
  <si>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</si>
  <si>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</si>
  <si>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</si>
  <si>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</si>
  <si>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</si>
  <si>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</si>
  <si>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</si>
  <si>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</si>
  <si>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</si>
  <si>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</si>
  <si>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</si>
  <si>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</si>
  <si>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</si>
  <si>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</si>
  <si>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</si>
  <si>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</si>
  <si>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</si>
  <si>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</si>
  <si>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</si>
  <si>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</si>
  <si>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</si>
  <si>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</si>
  <si>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</si>
  <si>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</si>
  <si>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</si>
  <si>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</si>
  <si>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</si>
  <si>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</si>
  <si>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</si>
  <si>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</si>
  <si>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</si>
  <si>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</si>
  <si>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</si>
  <si>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</si>
  <si>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</si>
  <si>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</si>
  <si>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</si>
  <si>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</si>
  <si>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</si>
  <si>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</si>
  <si>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</si>
  <si>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</si>
  <si>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</si>
  <si>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</si>
  <si>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</si>
  <si>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</si>
  <si>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</si>
  <si>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</si>
  <si>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</si>
  <si>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</si>
  <si>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</si>
  <si>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</si>
  <si>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</si>
  <si>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</si>
  <si>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</si>
  <si>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</si>
  <si>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</si>
  <si>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</si>
  <si>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</si>
  <si>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</si>
  <si>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</si>
  <si>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</si>
  <si>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</si>
  <si>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</si>
  <si>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</si>
  <si>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</si>
  <si>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</si>
  <si>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</si>
  <si>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</si>
  <si>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</si>
  <si>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</si>
  <si>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</si>
  <si>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</si>
  <si>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</si>
  <si>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</si>
  <si>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</si>
  <si>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</si>
  <si>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</si>
  <si>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</si>
  <si>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</si>
  <si>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</si>
  <si>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</si>
  <si>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</si>
  <si>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</si>
  <si>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</si>
  <si>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</si>
  <si>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</si>
  <si>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</si>
  <si>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</si>
  <si>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</si>
  <si>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</si>
  <si>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</si>
  <si>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</si>
  <si>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</si>
  <si>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</si>
  <si>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</si>
  <si>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</si>
  <si>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</si>
  <si>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</si>
  <si>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</si>
  <si>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</si>
  <si>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</si>
  <si>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</si>
  <si>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</si>
  <si>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</si>
  <si>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</si>
  <si>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</si>
  <si>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</si>
  <si>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</si>
  <si>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</si>
  <si>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</si>
  <si>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</si>
  <si>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</si>
  <si>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</si>
  <si>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</si>
  <si>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</si>
  <si>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</si>
  <si>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</si>
  <si>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</si>
  <si>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</si>
  <si>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</si>
  <si>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</si>
  <si>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</si>
  <si>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</si>
  <si>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</si>
  <si>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</si>
  <si>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</si>
  <si>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</si>
  <si>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</si>
  <si>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</si>
  <si>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</si>
  <si>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</si>
  <si>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</si>
  <si>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</si>
  <si>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</si>
  <si>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</si>
  <si>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</si>
  <si>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</si>
  <si>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</si>
  <si>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</si>
  <si>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</si>
  <si>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</si>
  <si>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</si>
  <si>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</si>
  <si>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</si>
  <si>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</si>
  <si>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</si>
  <si>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</si>
  <si>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</si>
  <si>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</si>
  <si>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</si>
  <si>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</si>
  <si>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</si>
  <si>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</si>
  <si>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</si>
  <si>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</si>
  <si>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</si>
  <si>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</si>
  <si>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</si>
  <si>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</si>
  <si>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</si>
  <si>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</si>
  <si>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</si>
  <si>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</si>
  <si>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</si>
  <si>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</si>
  <si>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</si>
  <si>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</si>
  <si>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</si>
  <si>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</si>
  <si>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</si>
  <si>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</si>
  <si>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</si>
  <si>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</si>
  <si>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</si>
  <si>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</si>
  <si>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</si>
  <si>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</si>
  <si>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</si>
  <si>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</si>
  <si>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</si>
  <si>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</si>
  <si>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</si>
  <si>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</si>
  <si>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</si>
  <si>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</si>
  <si>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</si>
  <si>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</si>
  <si>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</si>
  <si>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</si>
  <si>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</si>
  <si>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</si>
  <si>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</si>
  <si>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</si>
  <si>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</si>
  <si>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</si>
  <si>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</si>
  <si>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</si>
  <si>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</si>
  <si>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</si>
  <si>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</si>
  <si>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</si>
  <si>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</si>
  <si>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</si>
  <si>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</si>
  <si>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</si>
  <si>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</si>
  <si>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</si>
  <si>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</si>
  <si>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</si>
  <si>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</si>
  <si>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</si>
  <si>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</si>
  <si>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</si>
  <si>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</si>
  <si>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</si>
  <si>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</si>
  <si>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</si>
  <si>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</si>
  <si>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</si>
  <si>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</si>
  <si>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</si>
  <si>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</si>
  <si>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</si>
  <si>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</si>
  <si>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</si>
  <si>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</si>
  <si>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</si>
  <si>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</si>
  <si>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</si>
  <si>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</si>
  <si>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</si>
  <si>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</si>
  <si>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</si>
  <si>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</si>
  <si>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</si>
  <si>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</si>
  <si>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</si>
  <si>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</si>
  <si>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</si>
  <si>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</si>
  <si>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</si>
  <si>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</si>
  <si>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</si>
  <si>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</si>
  <si>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</si>
  <si>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</si>
  <si>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</si>
  <si>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</si>
  <si>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</si>
  <si>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</si>
  <si>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</si>
  <si>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</si>
  <si>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</si>
  <si>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</si>
  <si>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</si>
  <si>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</si>
  <si>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</si>
  <si>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</si>
  <si>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</si>
  <si>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</si>
  <si>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</si>
  <si>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</si>
  <si>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</si>
  <si>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</si>
  <si>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</si>
  <si>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</si>
  <si>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</si>
  <si>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</si>
  <si>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</si>
  <si>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</si>
  <si>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</si>
  <si>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</si>
  <si>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</si>
  <si>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</si>
  <si>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</si>
  <si>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</si>
  <si>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</si>
  <si>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</si>
  <si>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</si>
  <si>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</si>
  <si>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</si>
  <si>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</si>
  <si>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</si>
  <si>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</si>
  <si>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</si>
  <si>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</si>
  <si>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</si>
  <si>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</si>
  <si>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</si>
  <si>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</si>
  <si>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</si>
  <si>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</si>
  <si>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</si>
  <si>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</si>
  <si>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</si>
  <si>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</si>
  <si>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</si>
  <si>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</si>
  <si>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</si>
  <si>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</si>
  <si>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</si>
  <si>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</si>
  <si>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</si>
  <si>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</si>
  <si>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</si>
  <si>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</si>
  <si>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</si>
  <si>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</si>
  <si>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</si>
  <si>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</si>
  <si>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</si>
  <si>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</si>
  <si>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</si>
  <si>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</si>
  <si>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</si>
  <si>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</si>
  <si>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</si>
  <si>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</si>
  <si>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</si>
  <si>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</si>
  <si>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</si>
  <si>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</si>
  <si>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</si>
  <si>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</si>
  <si>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</si>
  <si>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</si>
  <si>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</si>
  <si>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</si>
  <si>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</si>
  <si>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</si>
  <si>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</si>
  <si>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</si>
  <si>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</si>
  <si>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</si>
  <si>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</si>
  <si>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</si>
  <si>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</si>
  <si>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</si>
  <si>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</si>
  <si>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</si>
  <si>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</si>
  <si>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</si>
  <si>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</si>
  <si>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</si>
  <si>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</si>
  <si>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</si>
  <si>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</si>
  <si>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</si>
  <si>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</si>
  <si>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</si>
  <si>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</si>
  <si>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</si>
  <si>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</si>
  <si>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</si>
  <si>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</si>
  <si>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</si>
  <si>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</si>
  <si>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</si>
  <si>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</si>
  <si>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</si>
  <si>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</si>
  <si>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</si>
  <si>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</si>
  <si>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</si>
  <si>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</si>
  <si>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</si>
  <si>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</si>
  <si>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</si>
  <si>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</si>
  <si>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</si>
  <si>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</si>
  <si>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</si>
  <si>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</si>
  <si>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</si>
  <si>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</si>
  <si>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</si>
  <si>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</si>
  <si>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</si>
  <si>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</si>
  <si>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</si>
  <si>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</si>
  <si>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</si>
  <si>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</si>
  <si>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</si>
  <si>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</si>
  <si>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</si>
  <si>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</si>
  <si>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</si>
  <si>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</si>
  <si>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</si>
  <si>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</si>
  <si>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</si>
  <si>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</si>
  <si>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</si>
  <si>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</si>
  <si>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</si>
  <si>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</si>
  <si>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</si>
  <si>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</si>
  <si>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</si>
  <si>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</si>
  <si>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</si>
  <si>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</si>
  <si>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</si>
  <si>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</si>
  <si>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</si>
  <si>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</si>
  <si>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</si>
  <si>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</si>
  <si>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</si>
  <si>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</si>
  <si>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</si>
  <si>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</si>
  <si>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</si>
  <si>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</si>
  <si>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</si>
  <si>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</si>
  <si>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</si>
  <si>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</si>
  <si>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</si>
  <si>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</si>
  <si>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</si>
  <si>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</si>
  <si>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</si>
  <si>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</si>
  <si>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</si>
  <si>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</si>
  <si>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</si>
  <si>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</si>
  <si>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</si>
  <si>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</si>
  <si>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</si>
  <si>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</si>
  <si>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</si>
  <si>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</si>
  <si>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</si>
  <si>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</si>
  <si>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</si>
  <si>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</si>
  <si>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</si>
  <si>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</si>
  <si>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</si>
  <si>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</si>
  <si>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</si>
  <si>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</si>
  <si>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</si>
  <si>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</si>
  <si>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</si>
  <si>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</si>
  <si>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</si>
  <si>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</si>
  <si>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</si>
  <si>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</si>
  <si>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</si>
  <si>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</si>
  <si>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</si>
  <si>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</si>
  <si>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</si>
  <si>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</si>
  <si>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</si>
  <si>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</si>
  <si>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</si>
  <si>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</si>
  <si>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</si>
  <si>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</si>
  <si>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</si>
  <si>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</si>
  <si>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</si>
  <si>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</si>
  <si>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</si>
  <si>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</si>
  <si>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</si>
  <si>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</si>
  <si>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</si>
  <si>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</si>
  <si>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</si>
  <si>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</si>
  <si>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</si>
  <si>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</si>
  <si>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</si>
  <si>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</si>
  <si>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</si>
  <si>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</si>
  <si>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</si>
  <si>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</si>
  <si>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</si>
  <si>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</si>
  <si>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</si>
  <si>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</si>
  <si>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</si>
  <si>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</si>
  <si>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</si>
  <si>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</si>
  <si>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</si>
  <si>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</si>
  <si>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</si>
  <si>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</si>
  <si>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</si>
  <si>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</si>
  <si>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</si>
  <si>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</si>
  <si>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</si>
  <si>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</si>
  <si>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</si>
  <si>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</si>
  <si>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</si>
  <si>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</si>
  <si>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</si>
  <si>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</si>
  <si>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</si>
  <si>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</si>
  <si>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</si>
  <si>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</si>
  <si>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</si>
  <si>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</si>
  <si>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</si>
  <si>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</si>
  <si>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</si>
  <si>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</si>
  <si>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</si>
  <si>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</si>
  <si>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</si>
  <si>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</si>
  <si>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</si>
  <si>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</si>
  <si>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</si>
  <si>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</si>
  <si>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</si>
  <si>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</si>
  <si>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</si>
  <si>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</si>
  <si>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</si>
  <si>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</si>
  <si>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</si>
  <si>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</si>
  <si>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</si>
  <si>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</si>
  <si>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</si>
  <si>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</si>
  <si>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</si>
  <si>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</si>
  <si>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</si>
  <si>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</si>
  <si>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</si>
  <si>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</si>
  <si>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</si>
  <si>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</si>
  <si>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</si>
  <si>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</si>
  <si>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</si>
  <si>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</si>
  <si>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</si>
  <si>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</si>
  <si>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</si>
  <si>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</si>
  <si>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</si>
  <si>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</si>
  <si>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</si>
  <si>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</si>
  <si>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</si>
  <si>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</si>
  <si>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</si>
  <si>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</si>
  <si>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</si>
  <si>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</si>
  <si>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</si>
  <si>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</si>
  <si>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</si>
  <si>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</si>
  <si>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</si>
  <si>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</si>
  <si>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</si>
  <si>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</si>
  <si>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</si>
  <si>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</si>
  <si>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</si>
  <si>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</si>
  <si>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</si>
  <si>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</si>
  <si>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</si>
  <si>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</si>
  <si>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</si>
  <si>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</si>
  <si>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</si>
  <si>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</si>
  <si>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</si>
  <si>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</si>
  <si>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</si>
  <si>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</si>
  <si>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</si>
  <si>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</si>
  <si>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</si>
  <si>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</si>
  <si>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</si>
  <si>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</si>
  <si>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</si>
  <si>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</si>
  <si>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</si>
  <si>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</si>
  <si>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</si>
  <si>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</si>
  <si>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</si>
  <si>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</si>
  <si>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</si>
  <si>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</si>
  <si>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</si>
  <si>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</si>
  <si>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</si>
  <si>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</si>
  <si>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</si>
  <si>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</si>
  <si>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</si>
  <si>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</si>
  <si>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</si>
  <si>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</si>
  <si>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</si>
  <si>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</si>
  <si>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</si>
  <si>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</si>
  <si>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</si>
  <si>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</si>
  <si>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</si>
  <si>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</si>
  <si>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</si>
  <si>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</si>
  <si>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</si>
  <si>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</si>
  <si>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</si>
  <si>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</si>
  <si>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</si>
  <si>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</si>
  <si>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</si>
  <si>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</si>
  <si>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</si>
  <si>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</si>
  <si>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</si>
  <si>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</si>
  <si>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</si>
  <si>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</si>
  <si>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</si>
  <si>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</si>
  <si>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</si>
  <si>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</si>
  <si>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</si>
  <si>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</si>
  <si>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</si>
  <si>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</si>
  <si>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</si>
  <si>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</si>
  <si>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</si>
  <si>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</si>
  <si>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</si>
  <si>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</si>
  <si>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</si>
  <si>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</si>
  <si>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</si>
  <si>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</si>
  <si>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</si>
  <si>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</si>
  <si>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</si>
  <si>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</si>
  <si>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</si>
  <si>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</si>
  <si>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</si>
  <si>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</si>
  <si>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</si>
  <si>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</si>
  <si>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</si>
  <si>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</si>
  <si>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</si>
  <si>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</si>
  <si>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</si>
  <si>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</si>
  <si>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</si>
  <si>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</si>
  <si>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</si>
  <si>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</si>
  <si>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</si>
  <si>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</si>
  <si>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</si>
  <si>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</si>
  <si>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</si>
  <si>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</si>
  <si>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</si>
  <si>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</si>
  <si>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</si>
  <si>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</si>
  <si>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</si>
  <si>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</si>
  <si>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</si>
  <si>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</si>
  <si>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</si>
  <si>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</si>
  <si>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</si>
  <si>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</si>
  <si>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</si>
  <si>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</si>
  <si>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</si>
  <si>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</si>
  <si>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</si>
  <si>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</si>
  <si>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</si>
  <si>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</si>
  <si>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</si>
  <si>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</si>
  <si>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</si>
  <si>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</si>
  <si>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</si>
  <si>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</si>
  <si>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</si>
  <si>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</si>
  <si>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</si>
  <si>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</si>
  <si>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</si>
  <si>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</si>
  <si>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</si>
  <si>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</si>
  <si>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</si>
  <si>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</si>
  <si>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</si>
  <si>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</si>
  <si>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</si>
  <si>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</si>
  <si>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</si>
  <si>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</si>
  <si>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</si>
  <si>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</si>
  <si>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</si>
  <si>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</si>
  <si>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</si>
  <si>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</si>
  <si>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</si>
  <si>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</si>
  <si>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</si>
  <si>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</si>
  <si>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</si>
  <si>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</si>
  <si>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</si>
  <si>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</si>
  <si>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</si>
  <si>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</si>
  <si>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</si>
  <si>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</si>
  <si>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</si>
  <si>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</si>
  <si>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</si>
  <si>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</si>
  <si>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</si>
  <si>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</si>
  <si>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</si>
  <si>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</si>
  <si>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</si>
  <si>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</si>
  <si>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</si>
  <si>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</si>
  <si>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</si>
  <si>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</si>
  <si>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</si>
  <si>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</si>
  <si>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</si>
  <si>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</si>
  <si>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</si>
  <si>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</si>
  <si>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</si>
  <si>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</si>
  <si>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</si>
  <si>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</si>
  <si>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</si>
  <si>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</si>
  <si>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</si>
  <si>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</si>
  <si>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</si>
  <si>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</si>
  <si>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</si>
  <si>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</si>
  <si>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</si>
  <si>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</si>
  <si>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</si>
  <si>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</si>
  <si>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</si>
  <si>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</si>
  <si>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</si>
  <si>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</si>
  <si>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</si>
  <si>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</si>
  <si>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</si>
  <si>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</si>
  <si>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</si>
  <si>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</si>
  <si>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</si>
  <si>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</si>
  <si>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</si>
  <si>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</si>
  <si>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</si>
  <si>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</si>
  <si>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</si>
  <si>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</si>
  <si>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</si>
  <si>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</si>
  <si>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</si>
  <si>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</si>
  <si>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</si>
  <si>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</si>
  <si>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</si>
  <si>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</si>
  <si>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</si>
  <si>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</si>
  <si>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</si>
  <si>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</si>
  <si>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</si>
  <si>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</si>
  <si>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</si>
  <si>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</si>
  <si>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</si>
  <si>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</si>
  <si>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</si>
  <si>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</si>
  <si>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</si>
  <si>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</si>
  <si>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</si>
  <si>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</si>
  <si>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</si>
  <si>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</si>
  <si>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</si>
  <si>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</si>
  <si>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</si>
  <si>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</si>
  <si>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</si>
  <si>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</si>
  <si>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</si>
  <si>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</si>
  <si>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</si>
  <si>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</si>
  <si>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</si>
  <si>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</si>
  <si>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</si>
  <si>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</si>
  <si>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</si>
  <si>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</si>
  <si>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</si>
  <si>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</si>
  <si>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</si>
  <si>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</si>
  <si>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</si>
  <si>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</si>
  <si>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</si>
  <si>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</si>
  <si>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</si>
  <si>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</si>
  <si>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</si>
  <si>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</si>
  <si>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</si>
  <si>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</si>
  <si>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</si>
  <si>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</si>
  <si>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</si>
  <si>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</si>
  <si>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</si>
  <si>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</si>
  <si>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</si>
  <si>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</si>
  <si>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</si>
  <si>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</si>
  <si>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</si>
  <si>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</si>
  <si>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</si>
  <si>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</si>
  <si>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</si>
  <si>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</si>
  <si>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</si>
  <si>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</si>
  <si>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</si>
  <si>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</si>
  <si>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</si>
  <si>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</si>
  <si>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</si>
  <si>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</si>
  <si>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</si>
  <si>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</si>
  <si>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</si>
  <si>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</si>
  <si>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</si>
  <si>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</si>
  <si>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</si>
  <si>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</si>
  <si>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</si>
  <si>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</si>
  <si>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</si>
  <si>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</si>
  <si>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</si>
  <si>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</si>
  <si>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</si>
  <si>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</si>
  <si>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</si>
  <si>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</si>
  <si>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</si>
  <si>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</si>
  <si>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</si>
  <si>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</si>
  <si>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</si>
  <si>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</si>
  <si>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</si>
  <si>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</si>
  <si>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</si>
  <si>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</si>
  <si>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</si>
  <si>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</si>
  <si>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</si>
  <si>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</si>
  <si>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</si>
  <si>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</si>
  <si>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</si>
  <si>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</si>
  <si>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</si>
  <si>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</si>
  <si>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</si>
  <si>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</si>
  <si>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</si>
  <si>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</si>
  <si>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</si>
  <si>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</si>
  <si>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</si>
  <si>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</si>
  <si>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</si>
  <si>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</si>
  <si>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</si>
  <si>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</si>
  <si>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</si>
  <si>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</si>
  <si>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</si>
  <si>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</si>
  <si>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</si>
  <si>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</si>
  <si>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</si>
  <si>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</si>
  <si>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</si>
  <si>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</si>
  <si>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</si>
  <si>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</si>
  <si>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</si>
  <si>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</si>
  <si>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</si>
  <si>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</si>
  <si>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</si>
  <si>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</si>
  <si>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</si>
  <si>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</si>
  <si>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</si>
  <si>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</si>
  <si>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</si>
  <si>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</si>
  <si>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</si>
  <si>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</si>
  <si>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</si>
  <si>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</si>
  <si>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</si>
  <si>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</si>
  <si>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</si>
  <si>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</si>
  <si>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</si>
  <si>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</si>
  <si>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</si>
  <si>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</si>
  <si>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</si>
  <si>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</si>
  <si>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</si>
  <si>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</si>
  <si>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</si>
  <si>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</si>
  <si>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</si>
  <si>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</si>
  <si>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</si>
  <si>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</si>
  <si>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</si>
  <si>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</si>
  <si>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</si>
  <si>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</si>
  <si>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</si>
  <si>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</si>
  <si>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</si>
  <si>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</si>
  <si>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</si>
  <si>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</si>
  <si>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</si>
  <si>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</si>
  <si>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</si>
  <si>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</si>
  <si>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</si>
  <si>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</si>
  <si>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</si>
  <si>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</si>
  <si>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</si>
  <si>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</si>
  <si>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</si>
  <si>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</si>
  <si>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</si>
  <si>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</si>
  <si>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</si>
  <si>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</si>
  <si>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</si>
  <si>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</si>
  <si>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</si>
  <si>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</si>
  <si>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</si>
  <si>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</si>
  <si>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</si>
  <si>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</si>
  <si>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</si>
  <si>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</si>
  <si>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</si>
  <si>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</si>
  <si>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</si>
  <si>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</si>
  <si>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</si>
  <si>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</si>
  <si>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</si>
  <si>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</si>
  <si>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</si>
  <si>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</si>
  <si>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</si>
  <si>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</si>
  <si>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</si>
  <si>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</si>
  <si>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</si>
  <si>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</si>
  <si>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</si>
  <si>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</si>
  <si>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</si>
  <si>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</si>
  <si>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</si>
  <si>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</si>
  <si>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</si>
  <si>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</si>
  <si>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</si>
  <si>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</si>
  <si>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</si>
  <si>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</si>
  <si>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</si>
  <si>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</si>
  <si>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</si>
  <si>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</si>
  <si>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</si>
  <si>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</si>
  <si>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</si>
  <si>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</si>
  <si>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</si>
  <si>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</si>
  <si>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</si>
  <si>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</si>
  <si>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</si>
  <si>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</si>
  <si>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</si>
  <si>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</si>
  <si>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</si>
  <si>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</si>
  <si>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</si>
  <si>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</si>
  <si>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</si>
  <si>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</si>
  <si>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</si>
  <si>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</si>
  <si>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</si>
  <si>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</si>
  <si>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</si>
  <si>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</si>
  <si>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</si>
  <si>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</si>
  <si>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</si>
  <si>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</si>
  <si>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</si>
  <si>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</si>
  <si>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</si>
  <si>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</si>
  <si>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</si>
  <si>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</si>
  <si>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</si>
  <si>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</si>
  <si>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</si>
  <si>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</si>
  <si>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</si>
  <si>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</si>
  <si>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</si>
  <si>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</si>
  <si>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</si>
  <si>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</si>
  <si>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</si>
  <si>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</si>
  <si>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</si>
  <si>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</si>
  <si>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</si>
  <si>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</si>
  <si>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</si>
  <si>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</si>
  <si>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</si>
  <si>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</si>
  <si>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</si>
  <si>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</si>
  <si>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</si>
  <si>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</si>
  <si>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</si>
  <si>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</si>
  <si>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</si>
  <si>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</si>
  <si>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</si>
  <si>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</si>
  <si>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</si>
  <si>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</si>
  <si>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</si>
  <si>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</si>
  <si>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</si>
  <si>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</si>
  <si>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</si>
  <si>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</si>
  <si>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</si>
  <si>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</si>
  <si>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</si>
  <si>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</si>
  <si>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</si>
  <si>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</si>
  <si>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</si>
  <si>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</si>
  <si>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</si>
  <si>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</si>
  <si>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</si>
  <si>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</si>
  <si>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</si>
  <si>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</si>
  <si>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</si>
  <si>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</si>
  <si>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</si>
  <si>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</si>
  <si>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</si>
  <si>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</si>
  <si>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</si>
  <si>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</si>
  <si>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</si>
  <si>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</si>
  <si>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</si>
  <si>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</si>
  <si>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</si>
  <si>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</si>
  <si>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</si>
  <si>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</si>
  <si>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</si>
  <si>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</si>
  <si>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</si>
  <si>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</si>
  <si>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</si>
  <si>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</si>
  <si>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</si>
  <si>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</si>
  <si>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</si>
  <si>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</si>
  <si>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</si>
  <si>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</si>
  <si>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</si>
  <si>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</si>
  <si>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</si>
  <si>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</si>
  <si>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</si>
  <si>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</si>
  <si>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</si>
  <si>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</si>
  <si>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</si>
  <si>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</si>
  <si>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</si>
  <si>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</si>
  <si>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</si>
  <si>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</si>
  <si>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</si>
  <si>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</si>
  <si>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</si>
  <si>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</si>
  <si>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</si>
  <si>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</si>
  <si>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</si>
  <si>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</si>
  <si>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</si>
  <si>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</si>
  <si>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</si>
  <si>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</si>
  <si>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</si>
  <si>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</si>
  <si>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</si>
  <si>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</si>
  <si>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</si>
  <si>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</si>
  <si>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</si>
  <si>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</si>
  <si>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</si>
  <si>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</si>
  <si>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</si>
  <si>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</si>
  <si>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</si>
  <si>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</si>
  <si>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</si>
  <si>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</si>
  <si>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</si>
  <si>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</si>
  <si>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</si>
  <si>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</si>
  <si>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</si>
  <si>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</si>
  <si>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</si>
  <si>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</si>
  <si>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</si>
  <si>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</si>
  <si>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</si>
  <si>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</si>
  <si>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</si>
  <si>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</si>
  <si>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</si>
  <si>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</si>
  <si>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</si>
  <si>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</si>
  <si>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</si>
  <si>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</si>
  <si>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</si>
  <si>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</si>
  <si>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</si>
  <si>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</si>
  <si>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</si>
  <si>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</si>
  <si>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</si>
  <si>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</si>
  <si>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</si>
  <si>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</si>
  <si>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</si>
  <si>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</si>
  <si>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</si>
  <si>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</si>
  <si>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</si>
  <si>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</si>
  <si>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</si>
  <si>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</si>
  <si>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</si>
  <si>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</si>
  <si>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</si>
  <si>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</si>
  <si>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</si>
  <si>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</si>
  <si>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</si>
  <si>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</si>
  <si>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</si>
  <si>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</si>
  <si>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</si>
  <si>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</si>
  <si>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</si>
  <si>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</si>
  <si>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</si>
  <si>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</si>
  <si>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</si>
  <si>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</si>
  <si>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</si>
  <si>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</si>
  <si>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</si>
  <si>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</si>
  <si>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</si>
  <si>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</si>
  <si>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</si>
  <si>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</si>
  <si>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</si>
  <si>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</si>
  <si>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</si>
  <si>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</si>
  <si>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</si>
  <si>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</si>
  <si>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</si>
  <si>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</si>
  <si>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</si>
  <si>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</si>
  <si>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</si>
  <si>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</si>
  <si>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</si>
  <si>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</si>
  <si>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</si>
  <si>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</si>
  <si>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</si>
  <si>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</si>
  <si>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</si>
  <si>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</si>
  <si>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</si>
  <si>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</si>
  <si>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</si>
  <si>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</si>
  <si>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</si>
  <si>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</si>
  <si>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</si>
  <si>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</si>
  <si>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</si>
  <si>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</si>
  <si>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</si>
  <si>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</si>
  <si>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</si>
  <si>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</si>
  <si>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</si>
  <si>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</si>
  <si>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</si>
  <si>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</si>
  <si>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</si>
  <si>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</si>
  <si>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</si>
  <si>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</si>
  <si>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</si>
  <si>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</si>
  <si>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</si>
  <si>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</si>
  <si>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</si>
  <si>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</si>
  <si>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</si>
  <si>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</si>
  <si>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</si>
  <si>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</si>
  <si>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</si>
  <si>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</si>
  <si>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</si>
  <si>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</si>
  <si>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</si>
  <si>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</si>
  <si>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</si>
  <si>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</si>
  <si>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</si>
  <si>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</si>
  <si>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</si>
  <si>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</si>
  <si>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</si>
  <si>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</si>
  <si>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</si>
  <si>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</si>
  <si>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</si>
  <si>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</si>
  <si>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</si>
  <si>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</si>
  <si>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</si>
  <si>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</si>
  <si>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</si>
  <si>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</si>
  <si>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</si>
  <si>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</si>
  <si>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</si>
  <si>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</si>
  <si>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</si>
  <si>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</si>
  <si>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</si>
  <si>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</si>
  <si>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</si>
  <si>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</si>
  <si>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</si>
  <si>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</si>
  <si>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</si>
  <si>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</si>
  <si>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</si>
  <si>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</si>
  <si>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</si>
  <si>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</si>
  <si>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</si>
  <si>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</si>
  <si>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</si>
  <si>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</si>
  <si>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</si>
  <si>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</si>
  <si>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</si>
  <si>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</si>
  <si>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</si>
  <si>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</si>
  <si>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</si>
  <si>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</si>
  <si>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</si>
  <si>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</si>
  <si>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</si>
  <si>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</si>
  <si>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</si>
  <si>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</si>
  <si>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</si>
  <si>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</si>
  <si>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</si>
  <si>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</si>
  <si>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</si>
  <si>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</si>
  <si>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</si>
  <si>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</si>
  <si>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</si>
  <si>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</si>
  <si>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</si>
  <si>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</si>
  <si>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</si>
  <si>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</si>
  <si>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</si>
  <si>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</si>
  <si>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</si>
  <si>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</si>
  <si>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</si>
  <si>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</si>
  <si>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</si>
  <si>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</si>
  <si>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</si>
  <si>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</si>
  <si>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</si>
  <si>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</si>
  <si>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</si>
  <si>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</si>
  <si>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</si>
  <si>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</si>
  <si>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</si>
  <si>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</si>
  <si>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</si>
  <si>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</si>
  <si>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</si>
  <si>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</si>
  <si>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</si>
  <si>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</si>
  <si>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</si>
  <si>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</si>
  <si>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</si>
  <si>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</si>
  <si>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</si>
  <si>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</si>
  <si>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</si>
  <si>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</si>
  <si>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</si>
  <si>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</si>
  <si>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</si>
  <si>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</si>
  <si>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</si>
  <si>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</si>
  <si>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</si>
  <si>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</si>
  <si>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</si>
  <si>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</si>
  <si>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</si>
  <si>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</si>
  <si>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</si>
  <si>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</si>
  <si>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</si>
  <si>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</si>
  <si>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</si>
  <si>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</si>
  <si>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</si>
  <si>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</si>
  <si>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</si>
  <si>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</si>
  <si>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</si>
  <si>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</si>
  <si>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</si>
  <si>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</si>
  <si>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</si>
  <si>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</si>
  <si>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</si>
  <si>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</si>
  <si>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</si>
  <si>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</si>
  <si>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</si>
  <si>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</si>
  <si>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</si>
  <si>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</si>
  <si>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</si>
  <si>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</si>
  <si>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</si>
  <si>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</si>
  <si>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</si>
  <si>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</si>
  <si>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</si>
  <si>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</si>
  <si>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</si>
  <si>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</si>
  <si>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</si>
  <si>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</si>
  <si>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</si>
  <si>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</si>
  <si>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</si>
  <si>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</si>
  <si>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</si>
  <si>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</si>
  <si>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</si>
  <si>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</si>
  <si>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</si>
  <si>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</si>
  <si>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</si>
  <si>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</si>
  <si>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</si>
  <si>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</si>
  <si>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</si>
  <si>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</si>
  <si>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</si>
  <si>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</si>
  <si>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</si>
  <si>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</si>
  <si>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</si>
  <si>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</si>
  <si>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</si>
  <si>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</si>
  <si>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</si>
  <si>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</si>
  <si>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</si>
  <si>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</si>
  <si>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</si>
  <si>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</si>
  <si>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</si>
  <si>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</si>
  <si>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</si>
  <si>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</si>
  <si>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</si>
  <si>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</si>
  <si>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</si>
  <si>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</si>
  <si>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</si>
  <si>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</si>
  <si>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</si>
  <si>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</si>
  <si>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</si>
  <si>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</si>
  <si>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</si>
  <si>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</si>
  <si>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</si>
  <si>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</si>
  <si>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</si>
  <si>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</si>
  <si>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</si>
  <si>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</si>
  <si>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</si>
  <si>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</si>
  <si>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</si>
  <si>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</si>
  <si>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</si>
  <si>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</si>
  <si>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</si>
  <si>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</si>
  <si>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</si>
  <si>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</si>
  <si>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</si>
  <si>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</si>
  <si>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</si>
  <si>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</si>
  <si>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</si>
  <si>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</si>
  <si>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</si>
  <si>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</si>
  <si>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</si>
  <si>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</si>
  <si>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</si>
  <si>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</si>
  <si>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</si>
  <si>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</si>
  <si>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</si>
  <si>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</si>
  <si>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</si>
  <si>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</si>
  <si>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</si>
  <si>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</si>
  <si>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</si>
  <si>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</si>
  <si>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</si>
  <si>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</si>
  <si>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</si>
  <si>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</si>
  <si>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</si>
  <si>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</si>
  <si>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</si>
  <si>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</si>
  <si>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</si>
  <si>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</si>
  <si>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</si>
  <si>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</si>
  <si>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</si>
  <si>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</si>
  <si>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</si>
  <si>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</si>
  <si>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</si>
  <si>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</si>
  <si>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</si>
  <si>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</si>
  <si>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</si>
  <si>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</si>
  <si>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</si>
  <si>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</si>
  <si>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</si>
  <si>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</si>
  <si>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</si>
  <si>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</si>
  <si>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</si>
  <si>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</si>
  <si>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</si>
  <si>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</si>
  <si>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</si>
  <si>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</si>
  <si>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</si>
  <si>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</si>
  <si>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</si>
  <si>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</si>
  <si>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</si>
  <si>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</si>
  <si>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</si>
  <si>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</si>
  <si>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</si>
  <si>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</si>
  <si>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</si>
  <si>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</si>
  <si>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</si>
  <si>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</si>
  <si>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</si>
  <si>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</si>
  <si>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</si>
  <si>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</si>
  <si>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</si>
  <si>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</si>
  <si>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</si>
  <si>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</si>
  <si>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</si>
  <si>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</si>
  <si>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</si>
  <si>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</si>
  <si>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</si>
  <si>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</si>
  <si>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</si>
  <si>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</si>
  <si>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</si>
  <si>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</si>
  <si>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</si>
  <si>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</si>
  <si>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</si>
  <si>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</si>
  <si>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</si>
  <si>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</si>
  <si>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</si>
  <si>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</si>
  <si>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</si>
  <si>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</si>
  <si>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</si>
  <si>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</si>
  <si>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</si>
  <si>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</si>
  <si>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</si>
  <si>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</si>
  <si>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</si>
  <si>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</si>
  <si>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</si>
  <si>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</si>
  <si>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</si>
  <si>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</si>
  <si>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</si>
  <si>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</si>
  <si>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</si>
  <si>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</si>
  <si>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</si>
  <si>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</si>
  <si>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</si>
  <si>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</si>
  <si>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</si>
  <si>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</si>
  <si>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</si>
  <si>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</si>
  <si>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</si>
  <si>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</si>
  <si>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</si>
  <si>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</si>
  <si>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</si>
  <si>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</si>
  <si>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</si>
  <si>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</si>
  <si>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</si>
  <si>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</si>
  <si>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</si>
  <si>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</si>
  <si>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</si>
  <si>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</si>
  <si>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</si>
  <si>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</si>
  <si>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</si>
  <si>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</si>
  <si>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</si>
  <si>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</si>
  <si>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</si>
  <si>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</si>
  <si>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</si>
  <si>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</si>
  <si>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</si>
  <si>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</si>
  <si>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</si>
  <si>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</si>
  <si>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</si>
  <si>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</si>
  <si>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</si>
  <si>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</si>
  <si>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</si>
  <si>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</si>
  <si>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</si>
  <si>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</si>
  <si>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</si>
  <si>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</si>
  <si>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</si>
  <si>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</si>
  <si>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</si>
  <si>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</si>
  <si>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</si>
  <si>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</si>
  <si>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</si>
  <si>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</si>
  <si>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</si>
  <si>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</si>
  <si>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</si>
  <si>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</si>
  <si>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</si>
  <si>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</si>
  <si>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</si>
  <si>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</si>
  <si>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</si>
  <si>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</si>
  <si>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</si>
  <si>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</si>
  <si>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</si>
  <si>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</si>
  <si>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</si>
  <si>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</si>
  <si>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</si>
  <si>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</si>
  <si>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</si>
  <si>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</si>
  <si>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</si>
  <si>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</si>
  <si>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</si>
  <si>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</si>
  <si>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</si>
  <si>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</si>
  <si>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</si>
  <si>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</si>
  <si>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</si>
  <si>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</si>
  <si>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</si>
  <si>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</si>
  <si>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</si>
  <si>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</si>
  <si>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</si>
  <si>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</si>
  <si>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</si>
  <si>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</si>
  <si>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</si>
  <si>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</si>
  <si>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</si>
  <si>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</si>
  <si>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</si>
  <si>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</si>
  <si>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</si>
  <si>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</si>
  <si>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</si>
  <si>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</si>
  <si>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</si>
  <si>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</si>
  <si>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</si>
  <si>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</si>
  <si>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</si>
  <si>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</si>
  <si>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</si>
  <si>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</si>
  <si>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</si>
  <si>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</si>
  <si>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</si>
  <si>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</si>
  <si>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</si>
  <si>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</si>
  <si>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</si>
  <si>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</si>
  <si>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</si>
  <si>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</si>
  <si>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</si>
  <si>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</si>
  <si>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</si>
  <si>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</si>
  <si>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</si>
  <si>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</si>
  <si>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</si>
  <si>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</si>
  <si>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</si>
  <si>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</si>
  <si>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</si>
  <si>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</si>
  <si>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</si>
  <si>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</si>
  <si>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</si>
  <si>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</si>
  <si>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</si>
  <si>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</si>
  <si>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</si>
  <si>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</si>
  <si>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</si>
  <si>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</si>
  <si>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</si>
  <si>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</si>
  <si>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</si>
  <si>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</si>
  <si>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</si>
  <si>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</si>
  <si>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</si>
  <si>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</si>
  <si>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</si>
  <si>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</si>
  <si>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</si>
  <si>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</si>
  <si>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</si>
  <si>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</si>
  <si>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</si>
  <si>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</si>
  <si>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</si>
  <si>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</si>
  <si>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</si>
  <si>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</si>
  <si>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</si>
  <si>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</si>
  <si>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</si>
  <si>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</si>
  <si>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</si>
  <si>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</si>
  <si>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</si>
  <si>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</si>
  <si>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</si>
  <si>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</si>
  <si>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</si>
  <si>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</si>
  <si>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</si>
  <si>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</si>
  <si>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</si>
  <si>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</si>
  <si>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</si>
  <si>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</si>
  <si>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</si>
  <si>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</si>
  <si>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</si>
  <si>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</si>
  <si>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</si>
  <si>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</si>
  <si>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</si>
  <si>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</si>
  <si>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</si>
  <si>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</si>
  <si>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</si>
  <si>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</si>
  <si>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</si>
  <si>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</si>
  <si>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</si>
  <si>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</si>
  <si>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</si>
  <si>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</si>
  <si>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</si>
  <si>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</si>
  <si>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</si>
  <si>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</si>
  <si>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</si>
  <si>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</si>
  <si>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</si>
  <si>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</si>
  <si>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</si>
  <si>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</si>
  <si>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</si>
  <si>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</si>
  <si>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</si>
  <si>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</si>
  <si>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</si>
  <si>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</si>
  <si>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</si>
  <si>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</si>
  <si>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</si>
  <si>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</si>
  <si>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</si>
  <si>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</si>
  <si>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</si>
  <si>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</si>
  <si>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</si>
  <si>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</si>
  <si>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</si>
  <si>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</si>
  <si>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</si>
  <si>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</si>
  <si>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</si>
  <si>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</si>
  <si>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</si>
  <si>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</si>
  <si>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</si>
  <si>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</si>
  <si>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</si>
  <si>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</si>
  <si>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</si>
  <si>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</si>
  <si>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</si>
  <si>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</si>
  <si>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</si>
  <si>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</si>
  <si>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</si>
  <si>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</si>
  <si>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</si>
  <si>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</si>
  <si>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</si>
  <si>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</si>
  <si>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</si>
  <si>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</si>
  <si>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</si>
  <si>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</si>
  <si>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</si>
  <si>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</si>
  <si>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</si>
  <si>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</si>
  <si>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</si>
  <si>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</si>
  <si>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</si>
  <si>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</si>
  <si>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</si>
  <si>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</si>
  <si>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</si>
  <si>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</si>
  <si>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</si>
  <si>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</si>
  <si>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</si>
  <si>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</si>
  <si>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</si>
  <si>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</si>
  <si>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</si>
  <si>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</si>
  <si>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</si>
  <si>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</si>
  <si>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</si>
  <si>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</si>
  <si>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</si>
  <si>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</si>
  <si>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</si>
  <si>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</si>
  <si>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</si>
  <si>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</si>
  <si>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</si>
  <si>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</si>
  <si>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</si>
  <si>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</si>
  <si>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</si>
  <si>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</si>
  <si>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</si>
  <si>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</si>
  <si>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</si>
  <si>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</si>
  <si>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</si>
  <si>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</si>
  <si>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</si>
  <si>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</si>
  <si>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</si>
  <si>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</si>
  <si>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</si>
  <si>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</si>
  <si>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</si>
  <si>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</si>
  <si>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</si>
  <si>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</si>
  <si>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</si>
  <si>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</si>
  <si>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</si>
  <si>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</si>
  <si>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</si>
  <si>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</si>
  <si>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</si>
  <si>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</si>
  <si>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</si>
  <si>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</si>
  <si>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</si>
  <si>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</si>
  <si>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</si>
  <si>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</si>
  <si>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</si>
  <si>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</si>
  <si>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</si>
  <si>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</si>
  <si>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</si>
  <si>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</si>
  <si>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</si>
  <si>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</si>
  <si>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</si>
  <si>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</si>
  <si>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</si>
  <si>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</si>
  <si>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</si>
  <si>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</si>
  <si>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</si>
  <si>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</si>
  <si>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</si>
  <si>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</si>
  <si>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</si>
  <si>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</si>
  <si>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</si>
  <si>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</si>
  <si>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</si>
  <si>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</si>
  <si>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</si>
  <si>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</si>
  <si>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</si>
  <si>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</si>
  <si>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</si>
  <si>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</si>
  <si>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</si>
  <si>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</si>
  <si>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</si>
  <si>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</si>
  <si>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</si>
  <si>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</si>
  <si>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</si>
  <si>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</si>
  <si>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</si>
  <si>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</si>
  <si>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</si>
  <si>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</si>
  <si>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</si>
  <si>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</si>
  <si>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</si>
  <si>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</si>
  <si>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</si>
  <si>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</si>
  <si>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</si>
  <si>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</si>
  <si>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</si>
  <si>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</si>
  <si>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</si>
  <si>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</si>
  <si>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</si>
  <si>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</si>
  <si>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</si>
  <si>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</si>
  <si>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</si>
  <si>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</si>
  <si>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</si>
  <si>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</si>
  <si>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</si>
  <si>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</si>
  <si>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</si>
  <si>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</si>
  <si>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</si>
  <si>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</si>
  <si>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</si>
  <si>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</si>
  <si>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</si>
  <si>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</si>
  <si>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</si>
  <si>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</si>
  <si>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</si>
  <si>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</si>
  <si>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</si>
  <si>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</si>
  <si>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</si>
  <si>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</si>
  <si>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</si>
  <si>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</si>
  <si>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</si>
  <si>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</si>
  <si>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</si>
  <si>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</si>
  <si>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</si>
  <si>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</si>
  <si>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</si>
  <si>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</si>
  <si>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</si>
  <si>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</si>
  <si>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</si>
  <si>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</si>
  <si>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</si>
  <si>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</si>
  <si>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</si>
  <si>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</si>
  <si>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</si>
  <si>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</si>
  <si>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</si>
  <si>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</si>
  <si>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</si>
  <si>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</si>
  <si>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</si>
  <si>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</si>
  <si>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</si>
  <si>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</si>
  <si>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</si>
  <si>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</si>
  <si>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</si>
  <si>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</si>
  <si>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</si>
  <si>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</si>
  <si>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</si>
  <si>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</si>
  <si>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</si>
  <si>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</si>
  <si>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</si>
  <si>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</si>
  <si>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</si>
  <si>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</si>
  <si>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</si>
  <si>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</si>
  <si>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</si>
  <si>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</si>
  <si>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</si>
  <si>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</si>
  <si>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</si>
  <si>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</si>
  <si>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</si>
  <si>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</si>
  <si>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</si>
  <si>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</si>
  <si>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</si>
  <si>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</si>
  <si>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</si>
  <si>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</si>
  <si>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</si>
  <si>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</si>
  <si>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</si>
  <si>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</si>
  <si>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</si>
  <si>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</si>
  <si>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</si>
  <si>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</si>
  <si>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</si>
  <si>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</si>
  <si>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</si>
  <si>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</si>
  <si>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</si>
  <si>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</si>
  <si>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</si>
  <si>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</si>
  <si>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</si>
  <si>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</si>
  <si>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</si>
  <si>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</si>
  <si>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</si>
  <si>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</si>
  <si>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</si>
  <si>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</si>
  <si>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</si>
  <si>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</si>
  <si>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</si>
  <si>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</si>
  <si>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</si>
  <si>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</si>
  <si>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</si>
  <si>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</si>
  <si>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</si>
  <si>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</si>
  <si>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</si>
  <si>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</si>
  <si>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</si>
  <si>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</si>
  <si>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</si>
  <si>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</si>
  <si>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</si>
  <si>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</si>
  <si>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</si>
  <si>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</si>
  <si>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</si>
  <si>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</si>
  <si>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</si>
  <si>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</si>
  <si>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</si>
  <si>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</si>
  <si>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</si>
  <si>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</si>
  <si>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</si>
  <si>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</si>
  <si>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</si>
  <si>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</si>
  <si>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</si>
  <si>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</si>
  <si>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</si>
  <si>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</si>
  <si>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</si>
  <si>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</si>
  <si>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</si>
  <si>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</si>
  <si>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</si>
  <si>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</si>
  <si>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</si>
  <si>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</si>
  <si>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</si>
  <si>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</si>
  <si>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</si>
  <si>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</si>
  <si>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</si>
  <si>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</si>
  <si>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</si>
  <si>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</si>
  <si>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</si>
  <si>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</si>
  <si>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</si>
  <si>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</si>
  <si>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</si>
  <si>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</si>
  <si>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</si>
  <si>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</si>
  <si>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</si>
  <si>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</si>
  <si>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</si>
  <si>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</si>
  <si>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</si>
  <si>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</si>
  <si>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</si>
  <si>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</si>
  <si>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</si>
  <si>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</si>
  <si>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</si>
  <si>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</si>
  <si>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</si>
  <si>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</si>
  <si>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</si>
  <si>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</si>
  <si>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</si>
  <si>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</si>
  <si>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</si>
  <si>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</si>
  <si>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</si>
  <si>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</si>
  <si>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</si>
  <si>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</si>
  <si>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</si>
  <si>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</si>
  <si>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</si>
  <si>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</si>
  <si>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</si>
  <si>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</si>
  <si>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</si>
  <si>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</si>
  <si>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</si>
  <si>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</si>
  <si>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</si>
  <si>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</si>
  <si>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</si>
  <si>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</si>
  <si>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</si>
  <si>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</si>
  <si>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</si>
  <si>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</si>
  <si>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</si>
  <si>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</si>
  <si>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</si>
  <si>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</si>
  <si>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</si>
  <si>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</si>
  <si>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</si>
  <si>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</si>
  <si>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</si>
  <si>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</si>
  <si>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</si>
  <si>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</si>
  <si>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</si>
  <si>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</si>
  <si>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</si>
  <si>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</si>
  <si>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</si>
  <si>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</si>
  <si>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</si>
  <si>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</si>
  <si>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</si>
  <si>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</si>
  <si>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</si>
  <si>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</si>
  <si>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</si>
  <si>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</si>
  <si>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</si>
  <si>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</si>
  <si>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</si>
  <si>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</si>
  <si>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</si>
  <si>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</si>
  <si>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</si>
  <si>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</si>
  <si>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</si>
  <si>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</si>
  <si>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</si>
  <si>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</si>
  <si>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</si>
  <si>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</si>
  <si>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</si>
  <si>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</si>
  <si>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</si>
  <si>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</si>
  <si>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</si>
  <si>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</si>
  <si>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</si>
  <si>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</si>
  <si>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</si>
  <si>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</si>
  <si>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</si>
  <si>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</si>
  <si>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</si>
  <si>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</si>
  <si>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</si>
  <si>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</si>
  <si>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</si>
  <si>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</si>
  <si>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</si>
  <si>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</si>
  <si>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</si>
  <si>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</si>
  <si>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</si>
  <si>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</si>
  <si>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</si>
  <si>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</si>
  <si>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</si>
  <si>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</si>
  <si>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</si>
  <si>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</si>
  <si>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</si>
  <si>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</si>
  <si>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</si>
  <si>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</si>
  <si>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</si>
  <si>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</si>
  <si>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</si>
  <si>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</si>
  <si>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</si>
  <si>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</si>
  <si>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</si>
  <si>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</si>
  <si>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</si>
  <si>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</si>
  <si>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</si>
  <si>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</si>
  <si>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</si>
  <si>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</si>
  <si>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</si>
  <si>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</si>
  <si>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</si>
  <si>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</si>
  <si>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</si>
  <si>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</si>
  <si>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</si>
  <si>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</si>
  <si>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</si>
  <si>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</si>
  <si>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</si>
  <si>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</si>
  <si>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</si>
  <si>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</si>
  <si>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</si>
  <si>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</si>
  <si>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</si>
  <si>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</si>
  <si>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</si>
  <si>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</si>
  <si>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</si>
  <si>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</si>
  <si>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</si>
  <si>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</si>
  <si>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</si>
  <si>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</si>
  <si>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</si>
  <si>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</si>
  <si>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</si>
  <si>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</si>
  <si>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</si>
  <si>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</si>
  <si>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</si>
  <si>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</si>
  <si>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</si>
  <si>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</si>
  <si>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</si>
  <si>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</si>
  <si>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</si>
  <si>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</si>
  <si>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</si>
  <si>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</si>
  <si>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</si>
  <si>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</si>
  <si>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</si>
  <si>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</si>
  <si>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</si>
  <si>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</si>
  <si>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</si>
  <si>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</si>
  <si>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</si>
  <si>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</si>
  <si>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</si>
  <si>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</si>
  <si>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</si>
  <si>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</si>
  <si>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</si>
  <si>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</si>
  <si>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</si>
  <si>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</si>
  <si>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</si>
  <si>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</si>
  <si>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</si>
  <si>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</si>
  <si>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</si>
  <si>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</si>
  <si>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</si>
  <si>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</si>
  <si>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</si>
  <si>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</si>
  <si>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</si>
  <si>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</si>
  <si>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</si>
  <si>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</si>
  <si>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</si>
  <si>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</si>
  <si>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</si>
  <si>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</si>
  <si>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</si>
  <si>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</si>
  <si>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</si>
  <si>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</si>
  <si>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</si>
  <si>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</si>
  <si>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</si>
  <si>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</si>
  <si>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</si>
  <si>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</si>
  <si>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</si>
  <si>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</si>
  <si>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</si>
  <si>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</si>
  <si>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</si>
  <si>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</si>
  <si>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</si>
  <si>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</si>
  <si>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</si>
  <si>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</si>
  <si>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</si>
  <si>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</si>
  <si>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</si>
  <si>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</si>
  <si>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</si>
  <si>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</si>
  <si>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</si>
  <si>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</si>
  <si>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</si>
  <si>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</si>
  <si>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</si>
  <si>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</si>
  <si>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</si>
  <si>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</si>
  <si>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</si>
  <si>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</si>
  <si>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</si>
  <si>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</si>
  <si>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</si>
  <si>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</si>
  <si>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</si>
  <si>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</si>
  <si>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</si>
  <si>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</si>
  <si>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</si>
  <si>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</si>
  <si>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</si>
  <si>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</si>
  <si>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</si>
  <si>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</si>
  <si>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</si>
  <si>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</si>
  <si>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</si>
  <si>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</si>
  <si>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</si>
  <si>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</si>
  <si>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</si>
  <si>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</si>
  <si>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</si>
  <si>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</si>
  <si>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</si>
  <si>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</si>
  <si>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</si>
  <si>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</si>
  <si>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</si>
  <si>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</si>
  <si>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</si>
  <si>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</si>
  <si>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</si>
  <si>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</si>
  <si>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</si>
  <si>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</si>
  <si>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</si>
  <si>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</si>
  <si>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</si>
  <si>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</si>
  <si>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</si>
  <si>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</si>
  <si>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</si>
  <si>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</si>
  <si>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</si>
  <si>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</si>
  <si>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</si>
  <si>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</si>
  <si>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</si>
  <si>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</si>
  <si>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</si>
  <si>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</si>
  <si>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</si>
  <si>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</si>
  <si>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</si>
  <si>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</si>
  <si>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</si>
  <si>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</si>
  <si>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</si>
  <si>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</si>
  <si>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</si>
  <si>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</si>
  <si>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</si>
  <si>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</si>
  <si>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</si>
  <si>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</si>
  <si>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</si>
  <si>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</si>
  <si>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</si>
  <si>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</si>
  <si>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</si>
  <si>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</si>
  <si>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</si>
  <si>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</si>
  <si>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</si>
  <si>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</si>
  <si>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</si>
  <si>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</si>
  <si>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</si>
  <si>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</si>
  <si>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</si>
  <si>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</si>
  <si>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</si>
  <si>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</si>
  <si>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</si>
  <si>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</si>
  <si>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</si>
  <si>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</si>
  <si>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</si>
  <si>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</si>
  <si>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</si>
  <si>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</si>
  <si>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</si>
  <si>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</si>
  <si>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</si>
  <si>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</si>
  <si>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</si>
  <si>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</si>
  <si>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</si>
  <si>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</si>
  <si>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</si>
  <si>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</si>
  <si>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</si>
  <si>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</si>
  <si>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</si>
  <si>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</si>
  <si>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</si>
  <si>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</si>
  <si>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</si>
  <si>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</si>
  <si>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</si>
  <si>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</si>
  <si>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</si>
  <si>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</si>
  <si>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</si>
  <si>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</si>
  <si>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</si>
  <si>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</si>
  <si>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</si>
  <si>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</si>
  <si>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</si>
  <si>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</si>
  <si>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</si>
  <si>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</si>
  <si>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</si>
  <si>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</si>
  <si>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</si>
  <si>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</si>
  <si>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</si>
  <si>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</si>
  <si>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</si>
  <si>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</si>
  <si>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</si>
  <si>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</si>
  <si>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</si>
  <si>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</si>
  <si>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</si>
  <si>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</si>
  <si>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</si>
  <si>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</si>
  <si>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</si>
  <si>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</si>
  <si>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</si>
  <si>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</si>
  <si>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</si>
  <si>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</si>
  <si>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</si>
  <si>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</si>
  <si>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</si>
  <si>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</si>
  <si>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</si>
  <si>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</si>
  <si>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</si>
  <si>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</si>
  <si>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</si>
  <si>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</si>
  <si>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</si>
  <si>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</si>
  <si>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</si>
  <si>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</si>
  <si>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</si>
  <si>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</si>
  <si>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</si>
  <si>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</si>
  <si>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</si>
  <si>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</si>
  <si>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</si>
  <si>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</si>
  <si>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</si>
  <si>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</si>
  <si>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</si>
  <si>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</si>
  <si>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</si>
  <si>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</si>
  <si>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</si>
  <si>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</si>
  <si>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</si>
  <si>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</si>
  <si>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</si>
  <si>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</si>
  <si>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</si>
  <si>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</si>
  <si>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</si>
  <si>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</si>
  <si>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</si>
  <si>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</si>
  <si>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</si>
  <si>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</si>
  <si>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</si>
  <si>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</si>
  <si>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</si>
  <si>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</si>
  <si>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</si>
  <si>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</si>
  <si>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</si>
  <si>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</si>
  <si>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</si>
  <si>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</si>
  <si>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</si>
  <si>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</si>
  <si>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</si>
  <si>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</si>
  <si>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</si>
  <si>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</si>
  <si>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</si>
  <si>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</si>
  <si>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</si>
  <si>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</si>
  <si>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</si>
  <si>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</si>
  <si>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</si>
  <si>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</si>
  <si>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</si>
  <si>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</si>
  <si>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</si>
  <si>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</si>
  <si>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</si>
  <si>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</si>
  <si>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</si>
  <si>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</si>
  <si>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</si>
  <si>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</si>
  <si>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</si>
  <si>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</si>
  <si>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</si>
  <si>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</si>
  <si>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</si>
  <si>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</si>
  <si>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</si>
  <si>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</si>
  <si>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</si>
  <si>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</si>
  <si>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</si>
  <si>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</si>
  <si>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</si>
  <si>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</si>
  <si>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</si>
  <si>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</si>
  <si>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</si>
  <si>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</si>
  <si>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</si>
  <si>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</si>
  <si>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</si>
  <si>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</si>
  <si>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</si>
  <si>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</si>
  <si>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</si>
  <si>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</si>
  <si>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</si>
  <si>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</si>
  <si>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</si>
  <si>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</si>
  <si>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</si>
  <si>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</si>
  <si>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</si>
  <si>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</si>
  <si>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</si>
  <si>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</si>
  <si>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</si>
  <si>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</si>
  <si>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</si>
  <si>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</si>
  <si>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</si>
  <si>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</si>
  <si>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</si>
  <si>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</si>
  <si>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</si>
  <si>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</si>
  <si>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</si>
  <si>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</si>
  <si>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</si>
  <si>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</si>
  <si>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</si>
  <si>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</si>
  <si>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</si>
  <si>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</si>
  <si>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</si>
  <si>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</si>
  <si>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</si>
  <si>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</si>
  <si>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</si>
  <si>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</si>
  <si>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</si>
  <si>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</si>
  <si>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</si>
  <si>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</si>
  <si>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</si>
  <si>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</si>
  <si>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</si>
  <si>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</si>
  <si>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</si>
  <si>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</si>
  <si>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</si>
  <si>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</si>
  <si>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</si>
  <si>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</si>
  <si>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</si>
  <si>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</si>
  <si>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</si>
  <si>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</si>
  <si>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</si>
  <si>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</si>
  <si>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</si>
  <si>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</si>
  <si>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</si>
  <si>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</si>
  <si>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</si>
  <si>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</si>
  <si>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</si>
  <si>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</si>
  <si>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</si>
  <si>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</si>
  <si>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</si>
  <si>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</si>
  <si>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</si>
  <si>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</si>
  <si>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</si>
  <si>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</si>
  <si>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</si>
  <si>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</si>
  <si>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</si>
  <si>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</si>
  <si>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</si>
  <si>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</si>
  <si>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</si>
  <si>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</si>
  <si>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</si>
  <si>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</si>
  <si>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</si>
  <si>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</si>
  <si>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</si>
  <si>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</si>
  <si>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</si>
  <si>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</si>
  <si>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</si>
  <si>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</si>
  <si>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</si>
  <si>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</si>
  <si>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</si>
  <si>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</si>
  <si>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</si>
  <si>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</si>
  <si>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</si>
  <si>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</si>
  <si>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</si>
  <si>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</si>
  <si>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</si>
  <si>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</si>
  <si>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</si>
  <si>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</si>
  <si>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</si>
  <si>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</si>
  <si>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</si>
  <si>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</si>
  <si>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</si>
  <si>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</si>
  <si>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</si>
  <si>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</si>
  <si>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</si>
  <si>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</si>
  <si>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</si>
  <si>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</si>
  <si>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</si>
  <si>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</si>
  <si>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</si>
  <si>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</si>
  <si>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</si>
  <si>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</si>
  <si>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</si>
  <si>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</si>
  <si>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</si>
  <si>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</si>
  <si>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</si>
  <si>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</si>
  <si>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</si>
  <si>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</si>
  <si>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</si>
  <si>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</si>
  <si>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</si>
  <si>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</si>
  <si>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</si>
  <si>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</si>
  <si>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</si>
  <si>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</si>
  <si>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</si>
  <si>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</si>
  <si>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</si>
  <si>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</si>
  <si>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</si>
  <si>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</si>
  <si>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</si>
  <si>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</si>
  <si>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</si>
  <si>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</si>
  <si>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</si>
  <si>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</si>
  <si>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</si>
  <si>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</si>
  <si>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</si>
  <si>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</si>
  <si>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</si>
  <si>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</si>
  <si>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</si>
  <si>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</si>
  <si>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</si>
  <si>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</si>
  <si>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</si>
  <si>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</si>
  <si>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</si>
  <si>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</si>
  <si>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</si>
  <si>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</si>
  <si>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</si>
  <si>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</si>
  <si>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</si>
  <si>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</si>
  <si>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</si>
  <si>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</si>
  <si>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</si>
  <si>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</si>
  <si>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</si>
  <si>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</si>
  <si>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</si>
  <si>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</si>
  <si>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</si>
  <si>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</si>
  <si>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</si>
  <si>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</si>
  <si>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</si>
  <si>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</si>
  <si>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</si>
  <si>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</si>
  <si>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</si>
  <si>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</si>
  <si>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</si>
  <si>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</si>
  <si>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</si>
  <si>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</si>
  <si>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</si>
  <si>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</si>
  <si>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</si>
  <si>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</si>
  <si>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</si>
  <si>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</si>
  <si>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</si>
  <si>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</si>
  <si>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</si>
  <si>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</si>
  <si>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</si>
  <si>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</si>
  <si>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</si>
  <si>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</si>
  <si>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</si>
  <si>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</si>
  <si>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</si>
  <si>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</si>
  <si>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</si>
  <si>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</si>
  <si>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</si>
  <si>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</si>
  <si>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</si>
  <si>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</si>
  <si>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</si>
  <si>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</si>
  <si>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</si>
  <si>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</si>
  <si>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</si>
  <si>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</si>
  <si>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</si>
  <si>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</si>
  <si>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</si>
  <si>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</si>
  <si>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</si>
  <si>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</si>
  <si>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</si>
  <si>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</si>
  <si>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</si>
  <si>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</si>
  <si>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</si>
  <si>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</si>
  <si>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</si>
  <si>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</si>
  <si>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</si>
  <si>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</si>
  <si>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</si>
  <si>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</si>
  <si>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</si>
  <si>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</si>
  <si>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</si>
  <si>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</si>
  <si>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</si>
  <si>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</si>
  <si>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</si>
  <si>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</si>
  <si>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</si>
  <si>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</si>
  <si>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</si>
  <si>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</si>
  <si>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</si>
  <si>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</si>
  <si>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</si>
  <si>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</si>
  <si>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</si>
  <si>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</si>
  <si>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</si>
  <si>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</si>
  <si>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</si>
  <si>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</si>
  <si>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</si>
  <si>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</si>
  <si>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</si>
  <si>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</si>
  <si>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</si>
  <si>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</si>
  <si>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</si>
  <si>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</si>
  <si>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</si>
  <si>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</si>
  <si>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</si>
  <si>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</si>
  <si>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</si>
  <si>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</si>
  <si>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</si>
  <si>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</si>
  <si>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</si>
  <si>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</si>
  <si>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</si>
  <si>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</si>
  <si>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</si>
  <si>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</si>
  <si>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</si>
  <si>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</si>
  <si>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</si>
  <si>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</si>
  <si>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</si>
  <si>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</si>
  <si>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</si>
  <si>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</si>
  <si>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</si>
  <si>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</si>
  <si>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</si>
  <si>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</si>
  <si>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</si>
  <si>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</si>
  <si>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</si>
  <si>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</si>
  <si>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</si>
  <si>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</si>
  <si>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</si>
  <si>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</si>
  <si>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</si>
  <si>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</si>
  <si>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</si>
  <si>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</si>
  <si>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</si>
  <si>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</si>
  <si>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</si>
  <si>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</si>
  <si>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</si>
  <si>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</si>
  <si>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</si>
  <si>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</si>
  <si>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</si>
  <si>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</si>
  <si>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</si>
  <si>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</si>
  <si>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</si>
  <si>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</si>
  <si>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</si>
  <si>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</si>
  <si>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</si>
  <si>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</si>
  <si>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</si>
  <si>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</si>
  <si>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</si>
  <si>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</si>
  <si>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</si>
  <si>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</si>
  <si>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</si>
  <si>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</si>
  <si>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</si>
  <si>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</si>
  <si>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</si>
  <si>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</si>
  <si>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</si>
  <si>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</si>
  <si>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</si>
  <si>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</si>
  <si>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</si>
  <si>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</si>
  <si>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</si>
  <si>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</si>
  <si>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</si>
  <si>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</si>
  <si>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</si>
  <si>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</si>
  <si>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</si>
  <si>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</si>
  <si>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</si>
  <si>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</si>
  <si>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</si>
  <si>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</si>
  <si>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</si>
  <si>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</si>
  <si>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</si>
  <si>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</si>
  <si>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</si>
  <si>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</si>
  <si>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</si>
  <si>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</si>
  <si>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</si>
  <si>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</si>
  <si>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</si>
  <si>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</si>
  <si>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</si>
  <si>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</si>
  <si>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</si>
  <si>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</si>
  <si>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</si>
  <si>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</si>
  <si>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</si>
  <si>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</si>
  <si>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</si>
  <si>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</si>
  <si>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</si>
  <si>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</si>
  <si>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</si>
  <si>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</si>
  <si>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</si>
  <si>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</si>
  <si>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</si>
  <si>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</si>
  <si>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</si>
  <si>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</si>
  <si>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</si>
  <si>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</si>
  <si>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</si>
  <si>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</si>
  <si>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</si>
  <si>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</si>
  <si>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</si>
  <si>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</si>
  <si>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</si>
  <si>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</si>
  <si>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</si>
  <si>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</si>
  <si>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</si>
  <si>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</si>
  <si>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</si>
  <si>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</si>
  <si>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</si>
  <si>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</si>
  <si>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</si>
  <si>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</si>
  <si>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</si>
  <si>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</si>
  <si>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</si>
  <si>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</si>
  <si>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</si>
  <si>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</si>
  <si>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</si>
  <si>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</si>
  <si>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</si>
  <si>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</si>
  <si>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</si>
  <si>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</si>
  <si>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</si>
  <si>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</si>
  <si>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</si>
  <si>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</si>
  <si>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</si>
  <si>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</si>
  <si>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</si>
  <si>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</si>
  <si>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</si>
  <si>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</si>
  <si>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</si>
  <si>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</si>
  <si>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</si>
  <si>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</si>
  <si>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</si>
  <si>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</si>
  <si>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</si>
  <si>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</si>
  <si>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</si>
  <si>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</si>
  <si>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</si>
  <si>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</si>
  <si>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</si>
  <si>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</si>
  <si>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</si>
  <si>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</si>
  <si>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</si>
  <si>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</si>
  <si>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</si>
  <si>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</si>
  <si>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</si>
  <si>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</si>
  <si>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</si>
  <si>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</si>
  <si>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</si>
  <si>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</si>
  <si>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</si>
  <si>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</si>
  <si>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</si>
  <si>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</si>
  <si>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</si>
  <si>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</si>
  <si>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</si>
  <si>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</si>
  <si>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</si>
  <si>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</si>
  <si>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</si>
  <si>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</si>
  <si>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</si>
  <si>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</si>
  <si>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</si>
  <si>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</si>
  <si>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</si>
  <si>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</si>
  <si>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</si>
  <si>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</si>
  <si>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</si>
  <si>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</si>
  <si>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</si>
  <si>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</si>
  <si>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</si>
  <si>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</si>
  <si>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</si>
  <si>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</si>
  <si>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</si>
  <si>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</si>
  <si>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</si>
  <si>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</si>
  <si>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</si>
  <si>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</si>
  <si>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</si>
  <si>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</si>
  <si>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</si>
  <si>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</si>
  <si>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</si>
  <si>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</si>
  <si>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</si>
  <si>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</si>
  <si>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</si>
  <si>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</si>
  <si>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</si>
  <si>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</si>
  <si>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</si>
  <si>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</si>
  <si>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</si>
  <si>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</si>
  <si>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</si>
  <si>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</si>
  <si>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</si>
  <si>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</si>
  <si>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</si>
  <si>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</si>
  <si>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</si>
  <si>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</si>
  <si>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</si>
  <si>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</si>
  <si>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</si>
  <si>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</si>
  <si>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</si>
  <si>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</si>
  <si>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</si>
  <si>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</si>
  <si>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</si>
  <si>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</si>
  <si>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</si>
  <si>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</si>
  <si>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</si>
  <si>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</si>
  <si>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</si>
  <si>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</si>
  <si>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</si>
  <si>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</si>
  <si>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</si>
  <si>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</si>
  <si>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</si>
  <si>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</si>
  <si>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</si>
  <si>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</si>
  <si>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</si>
  <si>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</si>
  <si>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</si>
  <si>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</si>
  <si>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</si>
  <si>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</si>
  <si>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</si>
  <si>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</si>
  <si>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</si>
  <si>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</si>
  <si>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</si>
  <si>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</si>
  <si>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</si>
  <si>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</si>
  <si>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</si>
  <si>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</si>
  <si>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</si>
  <si>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</si>
  <si>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</si>
  <si>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</si>
  <si>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</si>
  <si>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</si>
  <si>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</si>
  <si>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</si>
  <si>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</si>
  <si>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</si>
  <si>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</si>
  <si>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</si>
  <si>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</si>
  <si>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</si>
  <si>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</si>
  <si>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</si>
  <si>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</si>
  <si>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</si>
  <si>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</si>
  <si>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</si>
  <si>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</si>
  <si>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</si>
  <si>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</si>
  <si>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</si>
  <si>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</si>
  <si>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</si>
  <si>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</si>
  <si>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</si>
  <si>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</si>
  <si>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</si>
  <si>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</si>
  <si>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</si>
  <si>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</si>
  <si>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</si>
  <si>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</si>
  <si>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</si>
  <si>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</si>
  <si>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</si>
  <si>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</si>
  <si>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</si>
  <si>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</si>
  <si>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</si>
  <si>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</si>
  <si>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</si>
  <si>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</si>
  <si>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</si>
  <si>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</si>
  <si>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</si>
  <si>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</si>
  <si>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</si>
  <si>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</si>
  <si>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</si>
  <si>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</si>
  <si>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</si>
  <si>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</si>
  <si>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</si>
  <si>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</si>
  <si>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</si>
  <si>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</si>
  <si>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</si>
  <si>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</si>
  <si>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</si>
  <si>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</si>
  <si>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</si>
  <si>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</si>
  <si>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</si>
  <si>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</si>
  <si>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</si>
  <si>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</si>
  <si>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</si>
  <si>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</si>
  <si>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</si>
  <si>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</si>
  <si>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</si>
  <si>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</si>
  <si>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</si>
  <si>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</si>
  <si>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</si>
  <si>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</si>
  <si>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</si>
  <si>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</si>
  <si>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</si>
  <si>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</si>
  <si>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</si>
  <si>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</si>
  <si>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</si>
  <si>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</si>
  <si>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</si>
  <si>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</si>
  <si>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</si>
  <si>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</si>
  <si>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</si>
  <si>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</si>
  <si>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</si>
  <si>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</si>
  <si>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</si>
  <si>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</si>
  <si>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</si>
  <si>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</si>
  <si>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</si>
  <si>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</si>
  <si>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</si>
  <si>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</si>
  <si>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</si>
  <si>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</si>
  <si>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</si>
  <si>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</si>
  <si>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</si>
  <si>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</si>
  <si>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</si>
  <si>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</si>
  <si>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</si>
  <si>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</si>
  <si>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</si>
  <si>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</si>
  <si>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</si>
  <si>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</si>
  <si>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</si>
  <si>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</si>
  <si>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</si>
  <si>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</si>
  <si>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</si>
  <si>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</si>
  <si>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</si>
  <si>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</si>
  <si>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</si>
  <si>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</si>
  <si>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</si>
  <si>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</si>
  <si>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</si>
  <si>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</si>
  <si>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</si>
  <si>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</si>
  <si>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</si>
  <si>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</si>
  <si>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</si>
  <si>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</si>
  <si>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</si>
  <si>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</si>
  <si>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</si>
  <si>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</si>
  <si>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</si>
  <si>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</si>
  <si>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</si>
  <si>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</si>
  <si>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</si>
  <si>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</si>
  <si>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</si>
  <si>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</si>
  <si>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</si>
  <si>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</si>
  <si>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</si>
  <si>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</si>
  <si>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</si>
  <si>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</si>
  <si>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</si>
  <si>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</si>
  <si>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</si>
  <si>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</si>
  <si>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</si>
  <si>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</si>
  <si>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</si>
  <si>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</si>
  <si>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</si>
  <si>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</si>
  <si>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</si>
  <si>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</si>
  <si>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</si>
  <si>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</si>
  <si>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</si>
  <si>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</si>
  <si>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</si>
  <si>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</si>
  <si>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</si>
  <si>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</si>
  <si>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</si>
  <si>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</si>
  <si>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</si>
  <si>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</si>
  <si>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</si>
  <si>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</si>
  <si>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</si>
  <si>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</si>
  <si>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</si>
  <si>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</si>
  <si>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</si>
  <si>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</si>
  <si>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</si>
  <si>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</si>
  <si>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</si>
  <si>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</si>
  <si>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</si>
  <si>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</si>
  <si>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</si>
  <si>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</si>
  <si>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</si>
  <si>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</si>
  <si>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</si>
  <si>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</si>
  <si>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</si>
  <si>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</si>
  <si>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</si>
  <si>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</si>
  <si>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</si>
  <si>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</si>
  <si>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</si>
  <si>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</si>
  <si>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</si>
  <si>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</si>
  <si>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</si>
  <si>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</si>
  <si>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</si>
  <si>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</si>
  <si>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</si>
  <si>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</si>
  <si>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</si>
  <si>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</si>
  <si>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</si>
  <si>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</si>
  <si>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</si>
  <si>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</si>
  <si>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</si>
  <si>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</si>
  <si>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</si>
  <si>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</si>
  <si>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</si>
  <si>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</si>
  <si>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</si>
  <si>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</si>
  <si>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</si>
  <si>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</si>
  <si>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</si>
  <si>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</si>
  <si>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</si>
  <si>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</si>
  <si>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</si>
  <si>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</si>
  <si>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</si>
  <si>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</si>
  <si>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</si>
  <si>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</si>
  <si>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</si>
  <si>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</si>
  <si>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</si>
  <si>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</si>
  <si>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</si>
  <si>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</si>
  <si>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</si>
  <si>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</si>
  <si>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</si>
  <si>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</si>
  <si>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</si>
  <si>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</si>
  <si>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</si>
  <si>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</si>
  <si>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</si>
  <si>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</si>
  <si>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</si>
  <si>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</si>
  <si>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</si>
  <si>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</si>
  <si>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</si>
  <si>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</si>
  <si>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</si>
  <si>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</si>
  <si>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</si>
  <si>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</si>
  <si>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</si>
  <si>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</si>
  <si>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</si>
  <si>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</si>
  <si>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</si>
  <si>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</si>
  <si>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</si>
  <si>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</si>
  <si>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</si>
  <si>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</si>
  <si>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</si>
  <si>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</si>
  <si>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</si>
  <si>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</si>
  <si>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</si>
  <si>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</si>
  <si>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</si>
  <si>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</si>
  <si>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</si>
  <si>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</si>
  <si>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</si>
  <si>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</si>
  <si>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</si>
  <si>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</si>
  <si>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</si>
  <si>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</si>
  <si>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</si>
  <si>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</si>
  <si>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</si>
  <si>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</si>
  <si>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</si>
  <si>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</si>
  <si>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</si>
  <si>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</si>
  <si>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</si>
  <si>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</si>
  <si>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</si>
  <si>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</si>
  <si>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</si>
  <si>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</si>
  <si>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</si>
  <si>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</si>
  <si>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</si>
  <si>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</si>
  <si>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</si>
  <si>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</si>
  <si>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</si>
  <si>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</si>
  <si>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</si>
  <si>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</si>
  <si>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</si>
  <si>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</si>
  <si>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</si>
  <si>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</si>
  <si>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</si>
  <si>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</si>
  <si>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</si>
  <si>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</si>
  <si>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</si>
  <si>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</si>
  <si>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</si>
  <si>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</si>
  <si>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</si>
  <si>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</si>
  <si>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</si>
  <si>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</si>
  <si>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</si>
  <si>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</si>
  <si>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</si>
  <si>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</si>
  <si>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</si>
  <si>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</si>
  <si>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</si>
  <si>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</si>
  <si>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</si>
  <si>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</si>
  <si>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</si>
  <si>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</si>
  <si>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</si>
  <si>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</si>
  <si>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</si>
  <si>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</si>
  <si>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</si>
  <si>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</si>
  <si>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</si>
  <si>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</si>
  <si>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</si>
  <si>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</si>
  <si>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</si>
  <si>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</si>
  <si>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</si>
  <si>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</si>
  <si>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</si>
  <si>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</si>
  <si>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</si>
  <si>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</si>
  <si>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</si>
  <si>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</si>
  <si>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</si>
  <si>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</si>
  <si>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</si>
  <si>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</si>
  <si>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</si>
  <si>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</si>
  <si>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</si>
  <si>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</si>
  <si>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</si>
  <si>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</si>
  <si>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</si>
  <si>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</si>
  <si>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</si>
  <si>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</si>
  <si>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</si>
  <si>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</si>
  <si>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</si>
  <si>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</si>
  <si>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</si>
  <si>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</si>
  <si>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</si>
  <si>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</si>
  <si>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</si>
  <si>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</si>
  <si>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</si>
  <si>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</si>
  <si>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</si>
  <si>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</si>
  <si>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</si>
  <si>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</si>
  <si>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</si>
  <si>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</si>
  <si>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</si>
  <si>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</si>
  <si>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</si>
  <si>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</si>
  <si>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</si>
  <si>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</si>
  <si>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</si>
  <si>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</si>
  <si>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</si>
  <si>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</si>
  <si>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</si>
  <si>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</si>
  <si>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</si>
  <si>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</si>
  <si>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</si>
  <si>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</si>
  <si>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</si>
  <si>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</si>
  <si>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</si>
  <si>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</si>
  <si>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</si>
  <si>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</si>
  <si>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</si>
  <si>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</si>
  <si>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</si>
  <si>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</si>
  <si>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</si>
  <si>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</si>
  <si>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</si>
  <si>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</si>
  <si>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</si>
  <si>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</si>
  <si>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</si>
  <si>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</si>
  <si>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</si>
  <si>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</si>
  <si>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</si>
  <si>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</si>
  <si>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</si>
  <si>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</si>
  <si>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</si>
  <si>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</si>
  <si>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</si>
  <si>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</si>
  <si>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</si>
  <si>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</si>
  <si>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</si>
  <si>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</si>
  <si>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</si>
  <si>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</si>
  <si>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</si>
  <si>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</si>
  <si>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</si>
  <si>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</si>
  <si>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</si>
  <si>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</si>
  <si>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</si>
  <si>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</si>
  <si>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</si>
  <si>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</si>
  <si>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</si>
  <si>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</si>
  <si>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</si>
  <si>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</si>
  <si>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</si>
  <si>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</si>
  <si>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</si>
  <si>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</si>
  <si>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</si>
  <si>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</si>
  <si>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</si>
  <si>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</si>
  <si>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</si>
  <si>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</si>
  <si>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</si>
  <si>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</si>
  <si>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</si>
  <si>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</si>
  <si>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</si>
  <si>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</si>
  <si>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</si>
  <si>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</si>
  <si>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</si>
  <si>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</si>
  <si>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</si>
  <si>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</si>
  <si>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</si>
  <si>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</si>
  <si>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</si>
  <si>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</si>
  <si>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</si>
  <si>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</si>
  <si>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</si>
  <si>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</si>
  <si>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</si>
  <si>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</si>
  <si>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</si>
  <si>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</si>
  <si>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</si>
  <si>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</si>
  <si>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</si>
  <si>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</si>
  <si>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</si>
  <si>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</si>
  <si>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</si>
  <si>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</si>
  <si>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</si>
  <si>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</si>
  <si>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</si>
  <si>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</si>
  <si>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</si>
  <si>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</si>
  <si>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</si>
  <si>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</si>
  <si>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</si>
  <si>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</si>
  <si>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</si>
  <si>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</si>
  <si>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</si>
  <si>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</si>
  <si>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</si>
  <si>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</si>
  <si>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</si>
  <si>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</si>
  <si>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</si>
  <si>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</si>
  <si>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</si>
  <si>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</si>
  <si>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</si>
  <si>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</si>
  <si>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</si>
  <si>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</si>
  <si>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</si>
  <si>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</si>
  <si>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</si>
  <si>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</si>
  <si>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</si>
  <si>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</si>
  <si>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</si>
  <si>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</si>
  <si>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</si>
  <si>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</si>
  <si>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</si>
  <si>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</si>
  <si>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</si>
  <si>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</si>
  <si>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</si>
  <si>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</si>
  <si>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</si>
  <si>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</si>
  <si>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</si>
  <si>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</si>
  <si>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</si>
  <si>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</si>
  <si>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</si>
  <si>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</si>
  <si>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</si>
  <si>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</si>
  <si>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</si>
  <si>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</si>
  <si>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</si>
  <si>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</si>
  <si>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</si>
  <si>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</si>
  <si>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</si>
  <si>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</si>
  <si>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</si>
  <si>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</si>
  <si>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</si>
  <si>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</si>
  <si>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</si>
  <si>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</si>
  <si>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</si>
  <si>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</si>
  <si>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</si>
  <si>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</si>
  <si>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</si>
  <si>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</si>
  <si>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</si>
  <si>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</si>
  <si>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</si>
  <si>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</si>
  <si>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</si>
  <si>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</si>
  <si>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</si>
  <si>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</si>
  <si>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</si>
  <si>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</si>
  <si>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</si>
  <si>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</si>
  <si>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</si>
  <si>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</si>
  <si>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</si>
  <si>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</si>
  <si>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</si>
  <si>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</si>
  <si>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</si>
  <si>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</si>
  <si>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</si>
  <si>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</si>
  <si>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</si>
  <si>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</si>
  <si>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</si>
  <si>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</si>
  <si>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</si>
  <si>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</si>
  <si>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</si>
  <si>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</si>
  <si>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</si>
  <si>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</si>
  <si>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</si>
  <si>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</si>
  <si>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</si>
  <si>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</si>
  <si>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</si>
  <si>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</si>
  <si>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</si>
  <si>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</si>
  <si>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</si>
  <si>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</si>
  <si>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</si>
  <si>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</si>
  <si>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</si>
  <si>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</si>
  <si>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</si>
  <si>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</si>
  <si>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</si>
  <si>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</si>
  <si>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</si>
  <si>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</si>
  <si>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</si>
  <si>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</si>
  <si>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</si>
  <si>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</si>
  <si>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</si>
  <si>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</si>
  <si>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</si>
  <si>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</si>
  <si>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</si>
  <si>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</si>
  <si>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</si>
  <si>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</si>
  <si>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</si>
  <si>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</si>
  <si>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</si>
  <si>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</si>
  <si>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</si>
  <si>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</si>
  <si>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</si>
  <si>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</si>
  <si>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</si>
  <si>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</si>
  <si>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</si>
  <si>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</si>
  <si>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</si>
  <si>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</si>
  <si>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</si>
  <si>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</si>
  <si>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</si>
  <si>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</si>
  <si>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</si>
  <si>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</si>
  <si>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</si>
  <si>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</si>
  <si>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</si>
  <si>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</si>
  <si>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</si>
  <si>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</si>
  <si>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</si>
  <si>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</si>
  <si>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</si>
  <si>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</si>
  <si>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</si>
  <si>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</si>
  <si>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</si>
  <si>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</si>
  <si>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</si>
  <si>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</si>
  <si>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</si>
  <si>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</si>
  <si>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</si>
  <si>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</si>
  <si>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</si>
  <si>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</si>
  <si>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</si>
  <si>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</si>
  <si>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</si>
  <si>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</si>
  <si>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</si>
  <si>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</si>
  <si>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</si>
  <si>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</si>
  <si>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</si>
  <si>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</si>
  <si>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</si>
  <si>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</si>
  <si>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</si>
  <si>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</si>
  <si>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</si>
  <si>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</si>
  <si>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</si>
  <si>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</si>
  <si>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</si>
  <si>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</si>
  <si>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</si>
  <si>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</si>
  <si>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</si>
  <si>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</si>
  <si>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</si>
  <si>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</si>
  <si>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</si>
  <si>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</si>
  <si>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</si>
  <si>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</si>
  <si>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</si>
  <si>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</si>
  <si>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</si>
  <si>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</si>
  <si>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</si>
  <si>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</si>
  <si>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</si>
  <si>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</si>
  <si>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</si>
  <si>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</si>
  <si>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</si>
  <si>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</si>
  <si>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</si>
  <si>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</si>
  <si>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</si>
  <si>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</si>
  <si>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</si>
  <si>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</si>
  <si>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</si>
  <si>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</si>
  <si>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</si>
  <si>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</si>
  <si>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</si>
  <si>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</si>
  <si>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</si>
  <si>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</si>
  <si>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</si>
  <si>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</si>
  <si>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</si>
  <si>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</si>
  <si>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</si>
  <si>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</si>
  <si>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</si>
  <si>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</si>
  <si>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</si>
  <si>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</si>
  <si>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</si>
  <si>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</si>
  <si>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</si>
  <si>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</si>
  <si>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</si>
  <si>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</si>
  <si>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</si>
  <si>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</si>
  <si>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</si>
  <si>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</si>
  <si>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</si>
  <si>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</si>
  <si>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</si>
  <si>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</si>
  <si>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</si>
  <si>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</si>
  <si>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</si>
  <si>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</si>
  <si>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</si>
  <si>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</si>
  <si>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</si>
  <si>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</si>
  <si>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</si>
  <si>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</si>
  <si>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</si>
  <si>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</si>
  <si>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</si>
  <si>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</si>
  <si>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</si>
  <si>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</si>
  <si>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</si>
  <si>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</si>
  <si>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</si>
  <si>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</si>
  <si>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</si>
  <si>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</si>
  <si>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</si>
  <si>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</si>
  <si>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</si>
  <si>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</si>
  <si>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</si>
  <si>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</si>
  <si>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</si>
  <si>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</si>
  <si>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</si>
  <si>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</si>
  <si>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</si>
  <si>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</si>
  <si>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</si>
  <si>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</si>
  <si>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</si>
  <si>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</si>
  <si>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</si>
  <si>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</si>
  <si>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</si>
  <si>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</si>
  <si>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</si>
  <si>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</si>
  <si>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</si>
  <si>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</si>
  <si>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</si>
  <si>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</si>
  <si>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</si>
  <si>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</si>
  <si>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</si>
  <si>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</si>
  <si>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</si>
  <si>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</si>
  <si>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</si>
  <si>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</si>
  <si>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</si>
  <si>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</si>
  <si>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</si>
  <si>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</si>
  <si>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</si>
  <si>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</si>
  <si>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</si>
  <si>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</si>
  <si>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</si>
  <si>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</si>
  <si>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</si>
  <si>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</si>
  <si>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</si>
  <si>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</si>
  <si>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</si>
  <si>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</si>
  <si>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</si>
  <si>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</si>
  <si>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</si>
  <si>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</si>
  <si>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</si>
  <si>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</si>
  <si>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</si>
  <si>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</si>
  <si>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</si>
  <si>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</si>
  <si>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</si>
  <si>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</si>
  <si>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</si>
  <si>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</si>
  <si>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</si>
  <si>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</si>
  <si>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</si>
  <si>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</si>
  <si>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</si>
  <si>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</si>
  <si>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</si>
  <si>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</si>
  <si>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</si>
  <si>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</si>
  <si>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</si>
  <si>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</si>
  <si>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</si>
  <si>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</si>
  <si>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</si>
  <si>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</si>
  <si>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</si>
  <si>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</si>
  <si>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</si>
  <si>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</si>
  <si>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</si>
  <si>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</si>
  <si>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</si>
  <si>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</si>
  <si>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</si>
  <si>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</si>
  <si>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</si>
  <si>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</si>
  <si>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</si>
  <si>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</si>
  <si>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</si>
  <si>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</si>
  <si>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</si>
  <si>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</si>
  <si>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</si>
  <si>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</si>
  <si>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</si>
  <si>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</si>
  <si>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</si>
  <si>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</si>
  <si>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</si>
  <si>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</si>
  <si>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</si>
  <si>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</si>
  <si>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</si>
  <si>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</si>
  <si>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</si>
  <si>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</si>
  <si>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</si>
  <si>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</si>
  <si>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</si>
  <si>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</si>
  <si>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</si>
  <si>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</si>
  <si>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</si>
  <si>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</si>
  <si>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</si>
  <si>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</si>
  <si>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</si>
  <si>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</si>
  <si>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</si>
  <si>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</si>
  <si>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</si>
  <si>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</si>
  <si>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</si>
  <si>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</si>
  <si>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</si>
  <si>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</si>
  <si>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</si>
  <si>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</si>
  <si>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</si>
  <si>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</si>
  <si>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</si>
  <si>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</si>
  <si>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</si>
  <si>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</si>
  <si>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</si>
  <si>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</si>
  <si>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</si>
  <si>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</si>
  <si>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</si>
  <si>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</si>
  <si>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</si>
  <si>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</si>
  <si>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</si>
  <si>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</si>
  <si>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</si>
  <si>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</si>
  <si>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</si>
  <si>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</si>
  <si>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</si>
  <si>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</si>
  <si>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</si>
  <si>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</si>
  <si>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</si>
  <si>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</si>
  <si>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</si>
  <si>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</si>
  <si>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</si>
  <si>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</si>
  <si>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</si>
  <si>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</si>
  <si>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</si>
  <si>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</si>
  <si>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</si>
  <si>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</si>
  <si>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</si>
  <si>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</si>
  <si>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</si>
  <si>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</si>
  <si>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</si>
  <si>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</si>
  <si>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</si>
  <si>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</si>
  <si>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</si>
  <si>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</si>
  <si>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</si>
  <si>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</si>
  <si>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</si>
  <si>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</si>
  <si>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</si>
  <si>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</si>
  <si>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</si>
  <si>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</si>
  <si>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</si>
  <si>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</si>
  <si>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</si>
  <si>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</si>
  <si>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</si>
  <si>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</si>
  <si>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</si>
  <si>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</si>
  <si>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</si>
  <si>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</si>
  <si>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</si>
  <si>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</si>
  <si>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</si>
  <si>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</si>
  <si>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</si>
  <si>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</si>
  <si>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</si>
  <si>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</si>
  <si>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</si>
  <si>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</si>
  <si>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</si>
  <si>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</si>
  <si>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</si>
  <si>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</si>
  <si>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</si>
  <si>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</si>
  <si>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</si>
  <si>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</si>
  <si>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</si>
  <si>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</si>
  <si>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</si>
  <si>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</si>
  <si>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</si>
  <si>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</si>
  <si>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</si>
  <si>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</si>
  <si>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</si>
  <si>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</si>
  <si>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</si>
  <si>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</si>
  <si>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</si>
  <si>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</si>
  <si>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</si>
  <si>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</si>
  <si>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</si>
  <si>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</si>
  <si>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</si>
  <si>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</si>
  <si>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</si>
  <si>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</si>
  <si>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</si>
  <si>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</si>
  <si>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</si>
  <si>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</si>
  <si>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</si>
  <si>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</si>
  <si>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</si>
  <si>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</si>
  <si>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</si>
  <si>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</si>
  <si>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</si>
  <si>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</si>
  <si>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</si>
  <si>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</si>
  <si>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</si>
  <si>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</si>
  <si>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</si>
  <si>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</si>
  <si>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</si>
  <si>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</si>
  <si>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</si>
  <si>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</si>
  <si>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</si>
  <si>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</si>
  <si>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</si>
  <si>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</si>
  <si>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</si>
  <si>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</si>
  <si>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</si>
  <si>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</si>
  <si>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</si>
  <si>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</si>
  <si>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</si>
  <si>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</si>
  <si>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</si>
  <si>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</si>
  <si>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</si>
  <si>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</si>
  <si>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</si>
  <si>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</si>
  <si>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</si>
  <si>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</si>
  <si>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</si>
  <si>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</si>
  <si>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</si>
  <si>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</si>
  <si>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</si>
  <si>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</si>
  <si>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</si>
  <si>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</si>
  <si>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</si>
  <si>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</si>
  <si>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</si>
  <si>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</si>
  <si>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</si>
  <si>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</si>
  <si>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</si>
  <si>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</si>
  <si>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</si>
  <si>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</si>
  <si>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</si>
  <si>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</si>
  <si>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</si>
  <si>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</si>
  <si>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</si>
  <si>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</si>
  <si>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</si>
  <si>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</si>
  <si>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</si>
  <si>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</si>
  <si>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</si>
  <si>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</si>
  <si>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</si>
  <si>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</si>
  <si>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</si>
  <si>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</si>
  <si>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</si>
  <si>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</si>
  <si>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</si>
  <si>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</si>
  <si>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</si>
  <si>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</si>
  <si>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</si>
  <si>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</si>
  <si>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</si>
  <si>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</si>
  <si>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</si>
  <si>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</si>
  <si>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</si>
  <si>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</si>
  <si>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</si>
  <si>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</si>
  <si>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</si>
  <si>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</si>
  <si>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</si>
  <si>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</si>
  <si>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</si>
  <si>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</si>
  <si>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</si>
  <si>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</si>
  <si>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</si>
  <si>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</si>
  <si>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</si>
  <si>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</si>
  <si>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</si>
  <si>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</si>
  <si>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</si>
  <si>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</si>
  <si>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</si>
  <si>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</si>
  <si>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</si>
  <si>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</si>
  <si>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</si>
  <si>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</si>
  <si>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</si>
  <si>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</si>
  <si>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</si>
  <si>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</si>
  <si>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</si>
  <si>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</si>
  <si>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</si>
  <si>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</si>
  <si>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</si>
  <si>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</si>
  <si>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</si>
  <si>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</si>
  <si>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</si>
  <si>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</si>
  <si>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</si>
  <si>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</si>
  <si>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</si>
  <si>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</si>
  <si>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</si>
  <si>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</si>
  <si>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</si>
  <si>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</si>
  <si>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</si>
  <si>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</si>
  <si>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</si>
  <si>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</si>
  <si>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</si>
  <si>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</si>
  <si>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</si>
  <si>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</si>
  <si>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</si>
  <si>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</si>
  <si>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</si>
  <si>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</si>
  <si>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</si>
  <si>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</si>
  <si>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</si>
  <si>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</si>
  <si>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</si>
  <si>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</si>
  <si>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</si>
  <si>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</si>
  <si>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</si>
  <si>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</si>
  <si>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</si>
  <si>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</si>
  <si>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</si>
  <si>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</si>
  <si>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</si>
  <si>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</si>
  <si>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</si>
  <si>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</si>
  <si>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</si>
  <si>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</si>
  <si>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</si>
  <si>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</si>
  <si>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</si>
  <si>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</si>
  <si>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</si>
  <si>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</si>
  <si>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</si>
  <si>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</si>
  <si>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</si>
  <si>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</si>
  <si>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</si>
  <si>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</si>
  <si>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</si>
  <si>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</si>
  <si>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</si>
  <si>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</si>
  <si>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</si>
  <si>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</si>
  <si>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</si>
  <si>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</si>
  <si>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</si>
  <si>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</si>
  <si>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</si>
  <si>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</si>
  <si>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</si>
  <si>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</si>
  <si>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</si>
  <si>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</si>
  <si>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</si>
  <si>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</si>
  <si>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</si>
  <si>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</si>
  <si>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</si>
  <si>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</si>
  <si>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</si>
  <si>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</si>
  <si>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</si>
  <si>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</si>
  <si>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</si>
  <si>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</si>
  <si>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</si>
  <si>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</si>
  <si>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</si>
  <si>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</si>
  <si>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</si>
  <si>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</si>
  <si>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</si>
  <si>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</si>
  <si>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</si>
  <si>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</si>
  <si>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</si>
  <si>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</si>
  <si>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</si>
  <si>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</si>
  <si>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</si>
  <si>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</si>
  <si>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</si>
  <si>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</si>
  <si>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</si>
  <si>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</si>
  <si>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</si>
  <si>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</si>
  <si>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</si>
  <si>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</si>
  <si>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</si>
  <si>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</si>
  <si>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</si>
  <si>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</si>
  <si>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</si>
  <si>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</si>
  <si>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</si>
  <si>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</si>
  <si>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</si>
  <si>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</si>
  <si>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</si>
  <si>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</si>
  <si>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</si>
  <si>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</si>
  <si>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</si>
  <si>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</si>
  <si>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</si>
  <si>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</si>
  <si>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</si>
  <si>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</si>
  <si>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</si>
  <si>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</si>
  <si>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</si>
  <si>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</si>
  <si>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</si>
  <si>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</si>
  <si>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</si>
  <si>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</si>
  <si>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</si>
  <si>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</si>
  <si>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</si>
  <si>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</si>
  <si>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</si>
  <si>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</si>
  <si>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</si>
  <si>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</si>
  <si>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</si>
  <si>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</si>
  <si>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</si>
  <si>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</si>
  <si>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</si>
  <si>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</si>
  <si>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</si>
  <si>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</si>
  <si>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</si>
  <si>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</si>
  <si>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</si>
  <si>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</si>
  <si>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</si>
  <si>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</si>
  <si>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</si>
  <si>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</si>
  <si>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</si>
  <si>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</si>
  <si>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</si>
  <si>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</si>
  <si>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</si>
  <si>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</si>
  <si>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</si>
  <si>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</si>
  <si>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</si>
  <si>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</si>
  <si>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</si>
  <si>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</si>
  <si>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</si>
  <si>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</si>
  <si>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</si>
  <si>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</si>
  <si>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</si>
  <si>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</si>
  <si>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</si>
  <si>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</si>
  <si>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</si>
  <si>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</si>
  <si>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</si>
  <si>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</si>
  <si>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</si>
  <si>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</si>
  <si>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</si>
  <si>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</si>
  <si>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</si>
  <si>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</si>
  <si>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</si>
  <si>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</si>
  <si>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</si>
  <si>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</si>
  <si>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</si>
  <si>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</si>
  <si>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</si>
  <si>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</si>
  <si>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</si>
  <si>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</si>
  <si>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</si>
  <si>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</si>
  <si>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</si>
  <si>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</si>
  <si>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</si>
  <si>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</si>
  <si>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</si>
  <si>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</si>
  <si>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</si>
  <si>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</si>
  <si>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</si>
  <si>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</si>
  <si>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</si>
  <si>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</si>
  <si>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</si>
  <si>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</si>
  <si>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</si>
  <si>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</si>
  <si>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</si>
  <si>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</si>
  <si>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</si>
  <si>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</si>
  <si>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</si>
  <si>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</si>
  <si>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</si>
  <si>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</si>
  <si>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</si>
  <si>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</si>
  <si>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</si>
  <si>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</si>
  <si>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</si>
  <si>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</si>
  <si>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</si>
  <si>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</si>
  <si>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</si>
  <si>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</si>
  <si>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</si>
  <si>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</si>
  <si>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</si>
  <si>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</si>
  <si>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</si>
  <si>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</si>
  <si>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</si>
  <si>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</si>
  <si>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</si>
  <si>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</si>
  <si>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</si>
  <si>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</si>
  <si>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</si>
  <si>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</si>
  <si>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</si>
  <si>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</si>
  <si>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</si>
  <si>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</si>
  <si>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</si>
  <si>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</si>
  <si>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</si>
  <si>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</si>
  <si>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</si>
  <si>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</si>
  <si>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</si>
  <si>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</si>
  <si>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</si>
  <si>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</si>
  <si>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</si>
  <si>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</si>
  <si>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</si>
  <si>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</si>
  <si>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</si>
  <si>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</si>
  <si>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</si>
  <si>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</si>
  <si>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</si>
  <si>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</si>
  <si>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</si>
  <si>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</si>
  <si>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</si>
  <si>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</si>
  <si>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</si>
  <si>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</si>
  <si>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</si>
  <si>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</si>
  <si>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</si>
  <si>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</si>
  <si>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</si>
  <si>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</si>
  <si>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</si>
  <si>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</si>
  <si>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</si>
  <si>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</si>
  <si>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</si>
  <si>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</si>
  <si>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</si>
  <si>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</si>
  <si>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</si>
  <si>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</si>
  <si>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</si>
  <si>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</si>
  <si>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</si>
  <si>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</si>
  <si>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</si>
  <si>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</si>
  <si>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</si>
  <si>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</si>
  <si>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</si>
  <si>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</si>
  <si>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</si>
  <si>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</si>
  <si>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</si>
  <si>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</si>
  <si>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</si>
  <si>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</si>
  <si>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</si>
  <si>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</si>
  <si>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</si>
  <si>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</si>
  <si>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</si>
  <si>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</si>
  <si>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</si>
  <si>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</si>
  <si>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</si>
  <si>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</si>
  <si>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</si>
  <si>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</si>
  <si>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</si>
  <si>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</si>
  <si>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</si>
  <si>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</si>
  <si>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</si>
  <si>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</si>
  <si>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</si>
  <si>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</si>
  <si>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</si>
  <si>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</si>
  <si>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</si>
  <si>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</si>
  <si>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</si>
  <si>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</si>
  <si>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</si>
  <si>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</si>
  <si>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</si>
  <si>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</si>
  <si>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</si>
  <si>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</si>
  <si>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</si>
  <si>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</si>
  <si>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</si>
  <si>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</si>
  <si>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</si>
  <si>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</si>
  <si>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</si>
  <si>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</si>
  <si>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</si>
  <si>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</si>
  <si>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</si>
  <si>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</si>
  <si>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</si>
  <si>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</si>
  <si>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</si>
  <si>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</si>
  <si>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</si>
  <si>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</si>
  <si>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</si>
  <si>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</si>
  <si>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</si>
  <si>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</si>
  <si>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</si>
  <si>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</si>
  <si>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</si>
  <si>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</si>
  <si>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</si>
  <si>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</si>
  <si>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</si>
  <si>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</si>
  <si>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</si>
  <si>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</si>
  <si>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</si>
  <si>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</si>
  <si>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</si>
  <si>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</si>
  <si>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</si>
  <si>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</si>
  <si>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</si>
  <si>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</si>
  <si>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</si>
  <si>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</si>
  <si>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</si>
  <si>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</si>
  <si>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</si>
  <si>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</si>
  <si>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</si>
  <si>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</si>
  <si>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</si>
  <si>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</si>
  <si>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</si>
  <si>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</si>
  <si>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</si>
  <si>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</si>
  <si>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</si>
  <si>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</si>
  <si>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</si>
  <si>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</si>
  <si>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</si>
  <si>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</si>
  <si>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</si>
  <si>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</si>
  <si>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</si>
  <si>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</si>
  <si>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</si>
  <si>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</si>
  <si>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</si>
  <si>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</si>
  <si>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</si>
  <si>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</si>
  <si>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</si>
  <si>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</si>
  <si>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</si>
  <si>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</si>
  <si>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</si>
  <si>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</si>
  <si>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</si>
  <si>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</si>
  <si>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</si>
  <si>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</si>
  <si>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</si>
  <si>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</si>
  <si>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</si>
  <si>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</si>
  <si>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</si>
  <si>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</si>
  <si>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</si>
  <si>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</si>
  <si>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</si>
  <si>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</si>
  <si>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</si>
  <si>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</si>
  <si>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</si>
  <si>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</si>
  <si>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</si>
  <si>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</si>
  <si>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</si>
  <si>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</si>
  <si>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</si>
  <si>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</si>
  <si>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</si>
  <si>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</si>
  <si>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</si>
  <si>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</si>
  <si>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</si>
  <si>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</si>
  <si>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</si>
  <si>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</si>
  <si>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</si>
  <si>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</si>
  <si>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</si>
  <si>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</si>
  <si>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</si>
  <si>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</si>
  <si>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</si>
  <si>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</si>
  <si>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</si>
  <si>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</si>
  <si>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</si>
  <si>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</si>
  <si>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</si>
  <si>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</si>
  <si>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</si>
  <si>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</si>
  <si>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</si>
  <si>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</si>
  <si>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</si>
  <si>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</si>
  <si>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</si>
  <si>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</si>
  <si>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</si>
  <si>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</si>
  <si>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</si>
  <si>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</si>
  <si>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</si>
  <si>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</si>
  <si>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</si>
  <si>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</si>
  <si>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</si>
  <si>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</si>
  <si>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</si>
  <si>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</si>
  <si>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</si>
  <si>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</si>
  <si>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</si>
  <si>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</si>
  <si>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</si>
  <si>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</si>
  <si>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</si>
  <si>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</si>
  <si>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</si>
  <si>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</si>
  <si>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</si>
  <si>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</si>
  <si>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</si>
  <si>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</si>
  <si>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</si>
  <si>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</si>
  <si>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</si>
  <si>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</si>
  <si>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</si>
  <si>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</si>
  <si>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</si>
  <si>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</si>
  <si>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</si>
  <si>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</si>
  <si>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</si>
  <si>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</si>
  <si>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</si>
  <si>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</si>
  <si>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</si>
  <si>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</si>
  <si>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</si>
  <si>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</si>
  <si>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</si>
  <si>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</si>
  <si>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</si>
  <si>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</si>
  <si>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</si>
  <si>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</si>
  <si>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</si>
  <si>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</si>
  <si>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</si>
  <si>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</si>
  <si>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</si>
  <si>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</si>
  <si>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</si>
  <si>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</si>
  <si>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</si>
  <si>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</si>
  <si>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</si>
  <si>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</si>
  <si>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</si>
  <si>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</si>
  <si>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</si>
  <si>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</si>
  <si>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</si>
  <si>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</si>
  <si>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</si>
  <si>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</si>
  <si>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</si>
  <si>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</si>
  <si>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</si>
  <si>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</si>
  <si>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</si>
  <si>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</si>
  <si>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</si>
  <si>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</si>
  <si>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</si>
  <si>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</si>
  <si>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</si>
  <si>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</si>
  <si>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</si>
  <si>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</si>
  <si>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</si>
  <si>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</si>
  <si>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</si>
  <si>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</si>
  <si>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</si>
  <si>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</si>
  <si>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</si>
  <si>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</si>
  <si>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</si>
  <si>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</si>
  <si>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</si>
  <si>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</si>
  <si>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</si>
  <si>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</si>
  <si>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</si>
  <si>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</si>
  <si>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</si>
  <si>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</si>
  <si>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</si>
  <si>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</si>
  <si>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</si>
  <si>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</si>
  <si>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</si>
  <si>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</si>
  <si>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</si>
  <si>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</si>
  <si>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</si>
  <si>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</si>
  <si>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</si>
  <si>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</si>
  <si>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</si>
  <si>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</si>
  <si>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</si>
  <si>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</si>
  <si>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</si>
  <si>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</si>
  <si>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</si>
  <si>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</si>
  <si>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</si>
  <si>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</si>
  <si>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</si>
  <si>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</si>
  <si>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</si>
  <si>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</si>
  <si>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</si>
  <si>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</si>
  <si>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</si>
  <si>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</si>
  <si>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</si>
  <si>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</si>
  <si>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</si>
  <si>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</si>
  <si>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</si>
  <si>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</si>
  <si>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</si>
  <si>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</si>
  <si>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</si>
  <si>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</si>
  <si>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</si>
  <si>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</si>
  <si>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</si>
  <si>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</si>
  <si>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</si>
  <si>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</si>
  <si>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</si>
  <si>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</si>
  <si>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</si>
  <si>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</si>
  <si>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</si>
  <si>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</si>
  <si>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</si>
  <si>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</si>
  <si>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</si>
  <si>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</si>
  <si>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</si>
  <si>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</si>
  <si>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</si>
  <si>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</si>
  <si>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</si>
  <si>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</si>
  <si>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</si>
  <si>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</si>
  <si>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</si>
  <si>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</si>
  <si>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</si>
  <si>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</si>
  <si>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</si>
  <si>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</si>
  <si>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</si>
  <si>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</si>
  <si>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</si>
  <si>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</si>
  <si>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</si>
  <si>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</si>
  <si>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</si>
  <si>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</si>
  <si>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</si>
  <si>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</si>
  <si>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</si>
  <si>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</si>
  <si>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</si>
  <si>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</si>
  <si>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</si>
  <si>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</si>
  <si>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</si>
  <si>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</si>
  <si>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</si>
  <si>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</si>
  <si>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</si>
  <si>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</si>
  <si>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</si>
  <si>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</si>
  <si>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</si>
  <si>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</si>
  <si>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</si>
  <si>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</si>
  <si>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</si>
  <si>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</si>
  <si>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</si>
  <si>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</si>
  <si>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</si>
  <si>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</si>
  <si>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</si>
  <si>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</si>
  <si>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</si>
  <si>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</si>
  <si>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</si>
  <si>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</si>
  <si>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</si>
  <si>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</si>
  <si>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</si>
  <si>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</si>
  <si>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</si>
  <si>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</si>
  <si>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</si>
  <si>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</si>
  <si>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</si>
  <si>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</si>
  <si>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</si>
  <si>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</si>
  <si>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</si>
  <si>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</si>
  <si>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</si>
  <si>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</si>
  <si>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</si>
  <si>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</si>
  <si>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</si>
  <si>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</si>
  <si>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</si>
  <si>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</si>
  <si>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</si>
  <si>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</si>
  <si>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</si>
  <si>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</si>
  <si>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</si>
  <si>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</si>
  <si>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</si>
  <si>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</si>
  <si>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</si>
  <si>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</si>
  <si>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</si>
  <si>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</si>
  <si>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</si>
  <si>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</si>
  <si>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</si>
  <si>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</si>
  <si>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</si>
  <si>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</si>
  <si>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</si>
  <si>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</si>
  <si>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</si>
  <si>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</si>
  <si>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</si>
  <si>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</si>
  <si>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</si>
  <si>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</si>
  <si>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</si>
  <si>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</si>
  <si>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</si>
  <si>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</si>
  <si>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</si>
  <si>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</si>
  <si>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</si>
  <si>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</si>
  <si>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</si>
  <si>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</si>
  <si>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</si>
  <si>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</si>
  <si>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</si>
  <si>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</si>
  <si>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</si>
  <si>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</si>
  <si>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</si>
  <si>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</si>
  <si>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</si>
  <si>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</si>
  <si>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</si>
  <si>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</si>
  <si>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</si>
  <si>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</si>
  <si>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</si>
  <si>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</si>
  <si>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</si>
  <si>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</si>
  <si>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</si>
  <si>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</si>
  <si>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</si>
  <si>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</si>
  <si>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</si>
  <si>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</si>
  <si>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</si>
  <si>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</si>
  <si>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</si>
  <si>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</si>
  <si>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</si>
  <si>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</si>
  <si>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</si>
  <si>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</si>
  <si>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</si>
  <si>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</si>
  <si>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</si>
  <si>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</si>
  <si>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</si>
  <si>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</si>
  <si>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</si>
  <si>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</si>
  <si>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</si>
  <si>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</si>
  <si>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</si>
  <si>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</si>
  <si>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</si>
  <si>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</si>
  <si>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</si>
  <si>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</si>
  <si>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</si>
  <si>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</si>
  <si>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</si>
  <si>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</si>
  <si>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</si>
  <si>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</si>
  <si>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</si>
  <si>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</si>
  <si>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</si>
  <si>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</si>
  <si>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</si>
  <si>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</si>
  <si>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</si>
  <si>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</si>
  <si>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</si>
  <si>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</si>
  <si>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</si>
  <si>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</si>
  <si>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</si>
  <si>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</si>
  <si>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</si>
  <si>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</si>
  <si>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</si>
  <si>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</si>
  <si>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</si>
  <si>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</si>
  <si>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</si>
  <si>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</si>
  <si>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</si>
  <si>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</si>
  <si>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</si>
  <si>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</si>
  <si>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</si>
  <si>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</si>
  <si>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</si>
  <si>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</si>
  <si>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</si>
  <si>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</si>
  <si>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</si>
  <si>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</si>
  <si>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</si>
  <si>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</si>
  <si>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</si>
  <si>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</si>
  <si>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</si>
  <si>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</si>
  <si>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</si>
  <si>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</si>
  <si>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</si>
  <si>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</si>
  <si>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</si>
  <si>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</si>
  <si>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</si>
  <si>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</si>
  <si>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</si>
  <si>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</si>
  <si>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</si>
  <si>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</si>
  <si>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</si>
  <si>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</si>
  <si>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</si>
  <si>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</si>
  <si>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</si>
  <si>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</si>
  <si>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</si>
  <si>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</si>
  <si>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</si>
  <si>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</si>
  <si>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</si>
  <si>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</si>
  <si>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</si>
  <si>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</si>
  <si>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</si>
  <si>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</si>
  <si>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</si>
  <si>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</si>
  <si>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</si>
  <si>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</si>
  <si>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</si>
  <si>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</si>
  <si>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</si>
  <si>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</si>
  <si>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</si>
  <si>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</si>
  <si>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</si>
  <si>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</si>
  <si>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</si>
  <si>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</si>
  <si>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</si>
  <si>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</si>
  <si>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</si>
  <si>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</si>
  <si>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</si>
  <si>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</si>
  <si>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</si>
  <si>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</si>
  <si>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</si>
  <si>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</si>
  <si>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</si>
  <si>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</si>
  <si>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</si>
  <si>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</si>
  <si>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</si>
  <si>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</si>
  <si>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</si>
  <si>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</si>
  <si>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</si>
  <si>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</si>
  <si>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</si>
  <si>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</si>
  <si>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</si>
  <si>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</si>
  <si>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</si>
  <si>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</si>
  <si>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</si>
  <si>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</si>
  <si>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</si>
  <si>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</si>
  <si>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</si>
  <si>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</si>
  <si>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</si>
  <si>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</si>
  <si>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</si>
  <si>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</si>
  <si>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</si>
  <si>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</si>
  <si>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</si>
  <si>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</si>
  <si>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</si>
  <si>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</si>
  <si>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</si>
  <si>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</si>
  <si>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</si>
  <si>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</si>
  <si>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</si>
  <si>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</si>
  <si>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</si>
  <si>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</si>
  <si>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</si>
  <si>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</si>
  <si>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</si>
  <si>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</si>
  <si>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</si>
  <si>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</si>
  <si>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</si>
  <si>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</si>
  <si>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</si>
  <si>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</si>
  <si>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</si>
  <si>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</si>
  <si>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</si>
  <si>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</si>
  <si>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</si>
  <si>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</si>
  <si>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</si>
  <si>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</si>
  <si>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</si>
  <si>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</si>
  <si>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</si>
  <si>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</si>
  <si>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</si>
  <si>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</si>
  <si>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</si>
  <si>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</si>
  <si>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</si>
  <si>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</si>
  <si>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</si>
  <si>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</si>
  <si>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</si>
  <si>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</si>
  <si>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</si>
  <si>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</si>
  <si>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</si>
  <si>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</si>
  <si>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</si>
  <si>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</si>
  <si>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</si>
  <si>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</si>
  <si>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</si>
  <si>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</si>
  <si>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</si>
  <si>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</si>
  <si>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</si>
  <si>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</si>
  <si>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</si>
  <si>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</si>
  <si>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</si>
  <si>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</si>
  <si>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</si>
  <si>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</si>
  <si>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</si>
  <si>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</si>
  <si>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</si>
  <si>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</si>
  <si>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</si>
  <si>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</si>
  <si>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</si>
  <si>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</si>
  <si>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</si>
  <si>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</si>
  <si>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</si>
  <si>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</si>
  <si>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</si>
  <si>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</si>
  <si>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</si>
  <si>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</si>
  <si>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</si>
  <si>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</si>
  <si>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</si>
  <si>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</si>
  <si>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</si>
  <si>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</si>
  <si>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</si>
  <si>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</si>
  <si>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</si>
  <si>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</si>
  <si>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</si>
  <si>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</si>
  <si>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</si>
  <si>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</si>
  <si>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</si>
  <si>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</si>
  <si>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</si>
  <si>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</si>
  <si>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</si>
  <si>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</si>
  <si>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</si>
  <si>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</si>
  <si>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</si>
  <si>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</si>
  <si>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</si>
  <si>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</si>
  <si>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</si>
  <si>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</si>
  <si>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</si>
  <si>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</si>
  <si>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</si>
  <si>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</si>
  <si>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</si>
  <si>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</si>
  <si>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</si>
  <si>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</si>
  <si>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</si>
  <si>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</si>
  <si>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</si>
  <si>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</si>
  <si>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</si>
  <si>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</si>
  <si>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</si>
  <si>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</si>
  <si>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</si>
  <si>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</si>
  <si>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</si>
  <si>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</si>
  <si>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</si>
  <si>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</si>
  <si>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</si>
  <si>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</si>
  <si>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</si>
  <si>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</si>
  <si>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</si>
  <si>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</si>
  <si>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</si>
  <si>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</si>
  <si>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</si>
  <si>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</si>
  <si>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</si>
  <si>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</si>
  <si>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</si>
  <si>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</si>
  <si>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</si>
  <si>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</si>
  <si>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</si>
  <si>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</si>
  <si>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</si>
  <si>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</si>
  <si>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</si>
  <si>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</si>
  <si>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</si>
  <si>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</si>
  <si>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</si>
  <si>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</si>
  <si>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</si>
  <si>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</si>
  <si>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</si>
  <si>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</si>
  <si>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</si>
  <si>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</si>
  <si>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</si>
  <si>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</si>
  <si>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</si>
  <si>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</si>
  <si>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</si>
  <si>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</si>
  <si>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</si>
  <si>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</si>
  <si>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</si>
  <si>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</si>
  <si>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</si>
  <si>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</si>
  <si>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</si>
  <si>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</si>
  <si>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</si>
  <si>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</si>
  <si>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</si>
  <si>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</si>
  <si>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</si>
  <si>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</si>
  <si>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</si>
  <si>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</si>
  <si>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</si>
  <si>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</si>
  <si>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</si>
  <si>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</si>
  <si>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</si>
  <si>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</si>
  <si>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</si>
  <si>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</si>
  <si>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</si>
  <si>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</si>
  <si>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</si>
  <si>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</si>
  <si>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</si>
  <si>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</si>
  <si>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</si>
  <si>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</si>
  <si>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</si>
  <si>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</si>
  <si>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</si>
  <si>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</si>
  <si>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</si>
  <si>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</si>
  <si>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</si>
  <si>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</si>
  <si>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</si>
  <si>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</si>
  <si>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</si>
  <si>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</si>
  <si>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</si>
  <si>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</si>
  <si>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</si>
  <si>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</si>
  <si>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</si>
  <si>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</si>
  <si>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</si>
  <si>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</si>
  <si>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</si>
  <si>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</si>
  <si>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</si>
  <si>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</si>
  <si>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</si>
  <si>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</si>
  <si>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</si>
  <si>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</si>
  <si>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</si>
  <si>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</si>
  <si>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</si>
  <si>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</si>
  <si>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</si>
  <si>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</si>
  <si>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</si>
  <si>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</si>
  <si>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</si>
  <si>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</si>
  <si>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</si>
  <si>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</si>
  <si>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</si>
  <si>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</si>
  <si>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</si>
  <si>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</si>
  <si>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</si>
  <si>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</si>
  <si>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</si>
  <si>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</si>
  <si>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</si>
  <si>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</si>
  <si>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</si>
  <si>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</si>
  <si>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</si>
  <si>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</si>
  <si>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</si>
  <si>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</si>
  <si>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</si>
  <si>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</si>
  <si>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</si>
  <si>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</si>
  <si>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</si>
  <si>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</si>
  <si>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</si>
  <si>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</si>
  <si>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</si>
  <si>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</si>
  <si>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</si>
  <si>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</si>
  <si>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</si>
  <si>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</si>
  <si>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</si>
  <si>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</si>
  <si>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</si>
  <si>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</si>
  <si>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</si>
  <si>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</si>
  <si>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</si>
  <si>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</si>
  <si>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</si>
  <si>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</si>
  <si>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</si>
  <si>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</si>
  <si>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</si>
  <si>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</si>
  <si>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</si>
  <si>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</si>
  <si>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</si>
  <si>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</si>
  <si>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</si>
  <si>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</si>
  <si>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</si>
  <si>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</si>
  <si>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</si>
  <si>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</si>
  <si>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</si>
  <si>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</si>
  <si>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</si>
  <si>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</si>
  <si>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</si>
  <si>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</si>
  <si>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</si>
  <si>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</si>
  <si>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</si>
  <si>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</si>
  <si>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</si>
  <si>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</si>
  <si>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</si>
  <si>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</si>
  <si>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</si>
  <si>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</si>
  <si>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</si>
  <si>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</si>
  <si>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</si>
  <si>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</si>
  <si>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</si>
  <si>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</si>
  <si>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</si>
  <si>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</si>
  <si>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</si>
  <si>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</si>
  <si>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</si>
  <si>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</si>
  <si>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</si>
  <si>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</si>
  <si>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</si>
  <si>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</si>
  <si>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</si>
  <si>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</si>
  <si>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</si>
  <si>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</si>
  <si>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</si>
  <si>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</si>
  <si>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</si>
  <si>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</si>
  <si>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</si>
  <si>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</si>
  <si>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</si>
  <si>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</si>
  <si>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</si>
  <si>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</si>
  <si>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</si>
  <si>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</si>
  <si>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</si>
  <si>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</si>
  <si>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 xml:space="preserve"> sectors down &amp; ETA 30 km</t>
  </si>
  <si>
    <t xml:space="preserve"> PCM-20250215-00000830 </t>
  </si>
  <si>
    <t>LTE site still down and  site located in aramco area access issue need special permission</t>
  </si>
  <si>
    <t>PCM-20251124-00001626</t>
  </si>
  <si>
    <t xml:space="preserve">night access issue USF area </t>
  </si>
  <si>
    <t>PCM-20251124-00001773</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</si>
  <si>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</si>
  <si>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</si>
  <si>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</si>
  <si>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</si>
  <si>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</si>
  <si>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</si>
  <si>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</si>
  <si>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</si>
  <si>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</si>
  <si>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TT-20251124-01451 , NO PCM</t>
  </si>
  <si>
    <t>N/A</t>
  </si>
  <si>
    <t>EM Team moved to check ETA: 30 min</t>
  </si>
  <si>
    <t>PCM-20251124-00001751</t>
  </si>
  <si>
    <t>PCM-20251124-00001772</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</si>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</sst>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2" totalsRowShown="0" headerRowDxfId="48" dataDxfId="47" headerRowBorderDxfId="45" tableBorderDxfId="46" totalsRowBorderDxfId="44">
  <autoFilter ref="A1:L3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323.00145219907427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0.19288738426257623</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45985.949878125</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45985.949878125</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45985.949878125</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45985.949878125</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45985.949878125</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45985.949878125</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45985.949878125</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45985.949878125</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45985.949878125</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45985.949878125</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45985.949878125</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45985.949878125</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45985.949878125</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45985.949878125</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45985.949878125</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45985.949878125</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45985.949878125</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45985.949878125</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45985.949878125</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45985.949878125</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45985.949878125</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45985.949878125</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45985.949878125</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45985.949878125</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45985.949878125</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45985.949878125</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45985.949878125</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45985.949878125</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45985.949878125</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45985.949878125</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45985.949878125</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45985.949878125</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45985.949878125</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45985.949878125</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45985.949878125</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45985.949878125</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45985.949878125</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45985.949878125</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45985.949878125</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45985.949878125</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45985.949878125</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45985.949878125</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45985.949878125</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45985.949878125</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45985.949878125</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45985.949878125</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45985.949878125</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45985.949878125</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45985.949878125</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45985.949878125</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45985.949878125</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45985.949878125</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45985.949878125</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45985.949878125</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45985.949878125</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45985.949878125</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45985.949878125</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45985.949878125</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45985.949878125</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45985.949878125</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45985.949878125</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45985.949878125</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45985.949878125</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45985.949878125</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1A70EF97-0C6A-47E9-8D58-0F4AB716A30A}"/>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tabSelected="1" workbookViewId="0">
      <pane ySplit="1" topLeftCell="A2" activePane="bottomLeft" state="frozen"/>
      <selection pane="bottomLeft" activeCell="F10" sqref="F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160.95004050926218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1.5624591435189359</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8.6845833335246425E-2</v>
      </c>
      <c r="H5" s="146">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1.2956944439793006E-2</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45985.949878240739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45985.949878472224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45985.949878472224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45985.949878472224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45985.949878472224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45985.949878472224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45985.949878472224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45985.949878472224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45985.949878472224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45985.949878472224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45985.949878472224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45985.949878472224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45985.949878472224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45985.949878472224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45985.949878472224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45985.949878472224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45985.949878472224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45985.949878472224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45985.949878472224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45985.949878472224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45985.949878472224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45985.949878472224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45985.949878472224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45985.949878472224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45985.949878472224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45985.949878472224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45985.949878472224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45985.949878472224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45985.949878472224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45985.949878472224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45985.949878472224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45985.949878472224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45985.949878472224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45985.949878472224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45985.949878472224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45985.949878472224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45985.949878472224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45985.949878472224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45985.949878472224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45985.949878472224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45985.949878472224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45985.949878472224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45985.949878472224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45985.949878472224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45985.949878472224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45985.949878472224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45985.949878472224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45985.949878472224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45985.949878472224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45985.949878472224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45985.949878472224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45985.949878472224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45985.949878472224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45985.949878472224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45985.949878472224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45985.949878472224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45985.949878472224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45985.949878472224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45985.949878472224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45985.949878472224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45985.949878472224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45985.949878472224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45985.949878472224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45985.949878472224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45985.949878472224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45985.949878472224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45985.949878472224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45985.949878472224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45985.949878472224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45985.949878472224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45985.949878472224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45985.949878472224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45985.949878472224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45985.949878472224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45985.949878472224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45985.949878472224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45985.949878472224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45985.949878472224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45985.949878472224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45985.949878472224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45985.949878472224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45985.949878472224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45985.949878472224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45985.949878472224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45985.949878472224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45985.949878472224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45985.949878472224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45985.949878472224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45985.949878472224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45985.949878472224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45985.949878472224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45985.949878472224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45985.949878472224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45985.949878472224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45985.949878472224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45985.949878472224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45985.949878472224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45985.949878472224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45985.949878472224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45985.949878472224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45985.949878472224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45985.949878472224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45985.949878472224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45985.949878472224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45985.949878472224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45985.949878472224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45985.949878472224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45985.949878472224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45985.949878472224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45985.949878472224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45985.949878472224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45985.949878472224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45985.949878472224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45985.949878472224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45985.949878472224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45985.949878472224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45985.949878472224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45985.949878472224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45985.949878472224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45985.949878472224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45985.949878472224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45985.949878472224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45985.949878472224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45985.949878472224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45985.949878472224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45985.949878472224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45985.949878472224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A11" sqref="A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45985.949878472224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45985.949878472224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45985.949878472224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45985.949878472224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45985.949878472224</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45985.949878472224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45985.949878472224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45985.949878472224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45985.949878472224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45985.949878472224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45985.949878472224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45985.949878472224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45985.949878472224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45985.949878472224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45985.949878472224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45985.949878472224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45985.949878472224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45985.949878472224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45985.949878472224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45985.949878472224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45985.949878472224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45985.949878472224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45985.949878472224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45985.949878472224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45985.949878472224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45985.949878472224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45985.949878472224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45985.949878472224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45985.949878472224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45985.949878472224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45985.949878472224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45985.949878472224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45985.949878472224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45985.949878472224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45985.949878472224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45985.949878472224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45985.949878472224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45985.949878472224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45985.949878472224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45985.949878472224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45985.949878472224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45985.949878472224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45985.949878472224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45985.949878472224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45985.949878472224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45985.949878472224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45985.949878472224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45985.949878472224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45985.949878472224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45985.949878472224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45985.949878472224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45985.949878472224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45985.949878472224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45985.949878472224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45985.949878472224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45985.949878472224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45985.949878472224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45985.949878472224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45985.949878472224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45985.949878472224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45985.949878472224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45985.949878472224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45985.949878472224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45985.949878472224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45985.949878472224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45985.949878472224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45985.949878472224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45985.949878472224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45985.949878472224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45985.949878472224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45985.949878472224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45985.949878472224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45985.949878472224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45985.949878472224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45985.949878472224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45985.949878472224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45985.949878472224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45985.949878472224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45985.949878472224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45985.949878472224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45985.949878472224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45985.949878472224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45985.949878472224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45985.949878472224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45985.949878472224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45985.949878472224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45985.949878472224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45985.949878472224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45985.949878472224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45985.949878472224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45985.949878472224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45985.949878472224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45985.949878472224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45985.949878472224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45985.949878472224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45985.949878472224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45985.949878472224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45985.949878472224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45985.949878472224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45985.949878472224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45985.949878472224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45985.949878472224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45985.949878472224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45985.949878472224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45985.949878472224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45985.949878472224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45985.949878472224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45985.949878472224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45985.949878472224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45985.949878472224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45985.949878472224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45985.949878472224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45985.949878472224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45985.949878472224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45985.949878472224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45985.949878472224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45985.949878472224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45985.949878472224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45985.949878472224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45985.949878472224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45985.949878472224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45985.949878472224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45985.949878472224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45985.949878472224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45985.949878472224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45985.949878472224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45985.949878472224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45985.949878472224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45985.949878472224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45985.949878472224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45985.949878472224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45985.949878472224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45985.949878472224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45985.949878472224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45985.949878472224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45985.949878472224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45985.949878472224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45985.949878472224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45985.949878472224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45985.949878472224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45985.949878472224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45985.949878472224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45985.949878472224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45985.949878472224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45985.949878472224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45985.949878472224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45985.949878472224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45985.949878472224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45985.949878472224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45985.949878472224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45985.949878472224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45985.949878472224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45985.949878472224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45985.949878472224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45985.949878472224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45985.949878472224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45985.949878472224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45985.949878472224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45985.949878472224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45985.949878472224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45985.949878472224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45985.949878472224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45985.949878472224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45985.949878472224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45985.949878472224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45985.949878472224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45985.949878472224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45985.949878472224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45985.949878472224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45985.949878472224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45985.949878472224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45985.949878472224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45985.949878472224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45985.949878472224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45985.949878472224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45985.949878472224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45985.949878472224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45985.949878472224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45985.949878472224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45985.949878472224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45985.949878472224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45985.949878472224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45985.949878472224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45985.949878472224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45985.949878472224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45985.949878472224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45985.949878472224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45985.949878472224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45985.949878472224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45985.949878472224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45985.949878472224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45985.949878472224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45985.949878472224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45985.949878472224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45985.949878472224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45985.949878472224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45985.949878472224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45985.949878472224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45985.949878472224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45985.949878472224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45985.949878472224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45985.949878472224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45985.949878472224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45985.949878472224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45985.949878472224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45985.949878472224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45985.949878472224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45985.949878472224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45985.949878472224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45985.949878472224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45985.949878472224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45985.949878472224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45985.949878472224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45985.949878472224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45985.949878472224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45985.949878472224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45985.949878472224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45985.949878472224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45985.949878472224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45985.949878472224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45985.949878472224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45985.949878472224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45985.949878472224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45985.949878472224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45985.949878472224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45985.949878472224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45985.949878472224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45985.949878472224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45985.949878472224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45985.949878472224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45985.949878472224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45985.949878472224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45985.949878472224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45985.949878472224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45985.949878472224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45985.949878472224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45985.949878472224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45985.949878472224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45985.949878472224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45985.949878472224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45985.949878472224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45985.949878472224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45985.949878472224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45985.949878472224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45985.949878472224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45985.949878472224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45985.949878472224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45985.949878472224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45985.949878472224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45985.949878472224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45985.949878472224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45985.949878472224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45985.949878472224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45985.949878472224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45985.949878472224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45985.949878472224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45985.949878472224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45985.949878472224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45985.949878472224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45985.949878472224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45985.949878472224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45985.949878472224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45985.949878472224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45985.949878472224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45985.949878472224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45985.949878472224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45985.949878472224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45985.949878472224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45985.949878472224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45985.949878472224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45985.949878472224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45985.949878472224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45985.949878472224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45985.949878472224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45985.949878472224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45985.949878472224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45985.949878472224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45985.949878472224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45985.949878472224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45985.949878472224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45985.949878472224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45985.949878472224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45985.949878472224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45985.949878472224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45985.949878472224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45985.949878472224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45985.949878472224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45985.949878472224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45985.949878472224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45985.949878472224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45985.949878472224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45985.949878472224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45985.949878472224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45985.949878472224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45985.949878472224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45985.949878472224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45985.949878472224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45985.949878472224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45985.949878472224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45985.949878472224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45985.949878472224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45985.949878472224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45985.949878472224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45985.949878472224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45985.949878472224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45985.949878472224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45985.949878472224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45985.949878472224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45985.949878472224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45985.949878472224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45985.949878472224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45985.949878472224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45985.949878472224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45985.949878472224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45985.949878472224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45985.949878472224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45985.949878472224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45985.949878472224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45985.949878472224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45985.949878472224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45985.949878472224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45985.949878472224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45985.949878472224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45985.949878472224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45985.949878472224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45985.949878472224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45985.949878472224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45985.949878472224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45985.949878472224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45985.949878472224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45985.949878472224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45985.949878472224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45985.949878472224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45985.949878472224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45985.949878472224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45985.949878472224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45985.949878472224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45985.949878472224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45985.949878472224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45985.949878472224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45985.949878472224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45985.949878472224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45985.949878472224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45985.949878472224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45985.949878472224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45985.949878472224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45985.949878472224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45985.949878472224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45985.949878472224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45985.949878472224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45985.949878472224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45985.949878472224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45985.949878472224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45985.949878472224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45985.949878472224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45985.949878472224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45985.949878472224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45985.949878472224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45985.949878472224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45985.949878472224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45985.949878472224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45985.949878472224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45985.949878472224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45985.949878472224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45985.949878472224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45985.949878472224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45985.949878472224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45985.949878472224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45985.949878472224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45985.949878472224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45985.949878472224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45985.949878472224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45985.949878472224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45985.949878472224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45985.949878472224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45985.949878472224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45985.949878472224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45985.949878472224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45985.949878472224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45985.949878472224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45985.949878472224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45985.949878472224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45985.949878472224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45985.949878472224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45985.949878472224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45985.949878472224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45985.949878472224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45985.949878472224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45985.949878472224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45985.949878472224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45985.949878472224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45985.949878472224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45985.949878472224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45985.949878472224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45985.949878472224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45985.949878472224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45985.949878472224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45985.949878472224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45985.949878472224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45985.949878472224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45985.949878472224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45985.949878472224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45985.949878472224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45985.949878472224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45985.949878472224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45985.949878472224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45985.949878472224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45985.949878472224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45985.949878472224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45985.949878472224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45985.949878472224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45985.949878472224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45985.949878472224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45985.949878472224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45985.949878472224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45985.949878472224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45985.949878472224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45985.949878472224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45985.949878472224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45985.949878472224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45985.949878472224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45985.949878472224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45985.949878472224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45985.949878472224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45985.949878472224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45985.949878472224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45985.949878472224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45985.949878472224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45985.949878472224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45985.949878472224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45985.949878472224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45985.949878472224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45985.949878472224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45985.949878472224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45985.949878472224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45985.949878472224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45985.949878472224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45985.949878472224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45985.949878472224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45985.949878472224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45985.949878472224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45985.949878472224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45985.949878472224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45985.949878472224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45985.949878472224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45985.949878472224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45985.949878472224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45985.949878472224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45985.949878472224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45985.949878472224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45985.949878472224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45985.949878472224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45985.949878472224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45985.949878472224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45985.949878472224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45985.949878472224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45985.949878472224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45985.949878472224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45985.949878472224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45985.949878472224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45985.949878472224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45985.949878472224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45985.949878472224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45985.949878472224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45985.949878472224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45985.949878472224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45985.949878472224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45985.949878472224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45985.949878472224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45985.949878472224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45985.949878472224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45985.949878472224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45985.949878472224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45985.949878472224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45985.949878472224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45985.949878472224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45985.949878472224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45985.949878472224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45985.949878472224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45985.949878472224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45985.949878472224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45985.949878472224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45985.949878472224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45985.949878472224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45985.949878472224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45985.949878472224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45985.949878472224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45985.949878472224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45985.949878472224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45985.949878472224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45985.949878472224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45985.949878472224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45985.949878472224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45985.949878472224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45985.949878472224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45985.949878472224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45985.949878472224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45985.949878472224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45985.949878472224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45985.949878472224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45985.949878472224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45985.949878472224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45985.949878472224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45985.949878472224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45985.949878472224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45985.949878472224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45985.949878472224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45985.949878472224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45985.949878472224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45985.949878472224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45985.949878472224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45985.949878472224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45985.949878472224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45985.949878472224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45985.949878472224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45985.949878472224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45985.949878472224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45985.949878472224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45985.949878472224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45985.949878472224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45985.949878472224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45985.949878472224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45985.949878472224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45985.949878472224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45985.949878472224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45985.949878472224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45985.949878472224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45985.949878472224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45985.949878472224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45985.949878472224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45985.949878472224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45985.949878472224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45985.949878472224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45985.949878472224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45985.949878472224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45985.949878472224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45985.949878472224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45985.949878472224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45985.949878472224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45985.949878472224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45985.949878472224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45985.949878472224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45985.949878472224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45985.949878472224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45985.949878472224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45985.949878472224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45985.949878472224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45985.949878472224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45985.949878472224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45985.949878472224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45985.949878472224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45985.949878472224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45985.949878472224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45985.949878472224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45985.949878472224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45985.949878472224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45985.949878472224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45985.949878472224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45985.949878472224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45985.949878472224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45985.949878472224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45985.949878472224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45985.949878472224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45985.949878472224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45985.949878472224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45985.949878472224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45985.949878472224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45985.949878472224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45985.949878472224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45985.949878472224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45985.949878472224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45985.949878472224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45985.949878472224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45985.949878472224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45985.949878472224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45985.949878472224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45985.949878472224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45985.949878472224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45985.949878472224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45985.949878472224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45985.949878472224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45985.949878472224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45985.949878472224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45985.949878472224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45985.949878472224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45985.949878472224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45985.949878472224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45985.949878472224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45985.949878472224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45985.949878472224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45985.949878472224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45985.949878472224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45985.949878472224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45985.949878472224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45985.949878472224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45985.949878472224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45985.949878472224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45985.949878472224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45985.949878472224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45985.949878472224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45985.949878472224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45985.949878472224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45985.949878472224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45985.949878472224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45985.949878472224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45985.949878472224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45985.949878472224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45985.949878472224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45985.949878472224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45985.949878472224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45985.949878472224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45985.949878472224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45985.949878472224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45985.949878472224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45985.949878472224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45985.949878472224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45985.949878472224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45985.949878472224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45985.949878472224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45985.949878472224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45985.949878472224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45985.949878472224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45985.949878472224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45985.949878472224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45985.949878472224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45985.949878472224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45985.949878472224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45985.949878472224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45985.949878472224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45985.949878472224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45985.949878472224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45985.949878472224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45985.949878472224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45985.949878472224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45985.949878472224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45985.949878472224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45985.949878472224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45985.949878472224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45985.949878472224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45985.949878472224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45985.949878472224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45985.949878472224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45985.949878472224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45985.949878472224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45985.949878472224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45985.949878472224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45985.949878472224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45985.949878472224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45985.949878472224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45985.949878472224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45985.949878472224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45985.949878472224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45985.949878472224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45985.949878472224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45985.949878472224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45985.949878472224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45985.949878472224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45985.949878472224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45985.949878472224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45985.949878472224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45985.949878472224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45985.949878472224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45985.949878472224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45985.949878472224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45985.949878472224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45985.949878472224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45985.949878472224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45985.949878472224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45985.949878472224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45985.949878472224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45985.949878472224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45985.949878472224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45985.949878472224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45985.949878472224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45985.949878472224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45985.949878472224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45985.949878472224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45985.949878472224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45985.949878472224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45985.949878472224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45985.949878472224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45985.949878472224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45985.949878472224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45985.949878472224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45985.949878472224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45985.949878472224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45985.949878472224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45985.949878472224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45985.949878472224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45985.949878472224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45985.949878472224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45985.949878472224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45985.949878472224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45985.949878472224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45985.949878472224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45985.949878472224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45985.949878472224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45985.949878472224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45985.949878472224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45985.949878472224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45985.949878472224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45985.949878472224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45985.949878472224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45985.949878472224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45985.949878472224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45985.949878472224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45985.949878472224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45985.949878472224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45985.949878472224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45985.949878472224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45985.949878472224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45985.949878472224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45985.949878472224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45985.949878472224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45985.949878472224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45985.949878472224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45985.949878472224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45985.949878472224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45985.949878472224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45985.949878472224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45985.949878472224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45985.949878472224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45985.949878472224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45985.949878472224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45985.949878472224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45985.949878472224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45985.949878472224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45985.949878472224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45985.949878472224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45985.949878472224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45985.949878472224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45985.949878472224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45985.949878472224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45985.949878472224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45985.949878472224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45985.949878472224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45985.949878472224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45985.949878472224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45985.949878472224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45985.949878472224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45985.949878472224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45985.949878472224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45985.949878472224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45985.949878472224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45985.949878472224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45985.949878472224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45985.949878472224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45985.949878472224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45985.949878472224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45985.949878472224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45985.949878472224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45985.949878472224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45985.949878472224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45985.949878472224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45985.949878472224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45985.949878472224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45985.949878472224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45985.949878472224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45985.949878472224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45985.949878472224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45985.949878472224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45985.949878472224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45985.949878472224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45985.949878472224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45985.949878472224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45985.949878472224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45985.949878472224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45985.949878472224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45985.949878472224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45985.949878472224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45985.949878472224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45985.949878472224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45985.949878472224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45985.949878472224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45985.949878472224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45985.949878472224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45985.949878472224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45985.949878472224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45985.949878472224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45985.949878472224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45985.949878472224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45985.949878472224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45985.949878472224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45985.949878472224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45985.949878472224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45985.949878472224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45985.949878472224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45985.949878472224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45985.949878472224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45985.949878472224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45985.949878472224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45985.949878472224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45985.949878472224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45985.949878472224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45985.949878472224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45985.949878472224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45985.949878472224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45985.949878472224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45985.949878472224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45985.949878472224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45985.949878472224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45985.949878472224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45985.949878472224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45985.949878472224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45985.949878472224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45985.949878472224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45985.949878472224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45985.949878472224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45985.949878472224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45985.949878472224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45985.949878472224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45985.949878472224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45985.949878472224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45985.949878472224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45985.949878472224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45985.949878472224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45985.949878472224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45985.949878472224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45985.949878472224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45985.949878472224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45985.949878472224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45985.949878472224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45985.949878472224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45985.949878472224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45985.949878472224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45985.949878472224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45985.949878472224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45985.949878472224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45985.949878472224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45985.949878472224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45985.949878472224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45985.949878472224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45985.949878472224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45985.949878472224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45985.949878472224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45985.949878472224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45985.949878472224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45985.949878472224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45985.949878472224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45985.949878472224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45985.949878472224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45985.949878472224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45985.949878472224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45985.949878472224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45985.949878472224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45985.949878472224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45985.949878472224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45985.949878472224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45985.949878472224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45985.949878472224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45985.949878472224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45985.949878472224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45985.949878472224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45985.949878472224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45985.949878472224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45985.949878472224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45985.949878472224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45985.949878472224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45985.949878472224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45985.949878472224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45985.949878472224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45985.949878472224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45985.949878472224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45985.949878472224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45985.949878472224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45985.949878472224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45985.949878472224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45985.949878472224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45985.949878472224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45985.949878472224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45985.949878472224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45985.949878472224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45985.949878472224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45985.949878472224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45985.949878472224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45985.949878472224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45985.949878472224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45985.949878472224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45985.949878472224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45985.949878472224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45985.949878472224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45985.949878472224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45985.949878472224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45985.949878472224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45985.949878472224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45985.949878472224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45985.949878472224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45985.949878472224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45985.949878472224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45985.949878472224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45985.949878472224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45985.949878472224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45985.949878472224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45985.949878472224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45985.949878472224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45985.949878472224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45985.949878472224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45985.949878472224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45985.949878472224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45985.949878472224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45985.949878472224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45985.949878472224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45985.949878472224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45985.949878472224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45985.949878472224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45985.949878472224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45985.949878472224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45985.949878472224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45985.949878472224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45985.949878472224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45985.949878472224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45985.949878472224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45985.949878472224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45985.949878472224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45985.949878472224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45985.949878472224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45985.949878472224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45985.949878472224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45985.949878472224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45985.949878472224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45985.949878472224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45985.949878472224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45985.949878472224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45985.949878472224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45985.949878472224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45985.949878472224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45985.949878472224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45985.949878472224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45985.949878472224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45985.949878472224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45985.949878472224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45985.949878472224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45985.949878472224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45985.949878472224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45985.949878472224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45985.949878472224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45985.949878472224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45985.949878472224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45985.949878472224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45985.949878472224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45985.949878472224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45985.949878472224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45985.949878472224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45985.949878472224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45985.949878472224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45985.949878472224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45985.949878472224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45985.949878472224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45985.949878472224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45985.949878472224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45985.949878472224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45985.949878472224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45985.949878472224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45985.949878472224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45985.949878472224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45985.949878472224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45985.949878472224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45985.949878472224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45985.949878472224</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282.4691605324042</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6" ca="1" si="0">IFERROR(NOW()-F3,"")</f>
        <v>0.12326932870200835</v>
      </c>
      <c r="H3" s="95">
        <v>45985.805798611109</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1</v>
      </c>
      <c r="D4" s="91" t="s">
        <v>28729</v>
      </c>
      <c r="E4" s="94" t="s">
        <v>39021</v>
      </c>
      <c r="F4" s="95">
        <v>45985.941655092596</v>
      </c>
      <c r="G4" s="96">
        <f t="shared" ca="1" si="0"/>
        <v>8.2230324042029679E-3</v>
      </c>
      <c r="H4" s="95">
        <v>45985.925868055558</v>
      </c>
      <c r="I4" s="113" t="str">
        <f>IFERROR(VLOOKUP(D4,DB!A:F,6,0),"")</f>
        <v>SCECO</v>
      </c>
      <c r="J4" s="113" t="str">
        <f>IFERROR(VLOOKUP(D4,DB!A:G,7,0),"")</f>
        <v>Good</v>
      </c>
      <c r="K4" s="97" t="s">
        <v>39118</v>
      </c>
      <c r="L4" s="91" t="str">
        <f>IFERROR(VLOOKUP(D4,DB!A:I,9,0),"")</f>
        <v>Latis</v>
      </c>
    </row>
    <row r="5" spans="1:16" ht="15" customHeight="1">
      <c r="A5" s="113"/>
      <c r="B5" s="113" t="str">
        <f>IFERROR(VLOOKUP(D5,DB!A:K,11,0),"")</f>
        <v/>
      </c>
      <c r="C5" s="93"/>
      <c r="D5" s="91"/>
      <c r="E5" s="94"/>
      <c r="F5" s="95"/>
      <c r="G5" s="96">
        <f t="shared" ca="1" si="0"/>
        <v>45985.949878125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45985.949878125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70" ca="1" si="1">IFERROR(NOW()-F7,"")</f>
        <v>45985.949878125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45985.949878125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45985.949878125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45985.949878125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45985.949878125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45985.949878125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45985.949878125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45985.949878125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45985.949878125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45985.949878125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45985.949878125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45985.949878125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45985.949878125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45985.949878125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45985.949878125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45985.949878125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45985.949878125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45985.949878125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45985.949878125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45985.949878125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45985.949878125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45985.949878125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45985.949878125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45985.949878125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45985.949878125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45985.949878125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45985.949878125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45985.949878125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45985.949878125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45985.949878125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45985.949878125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45985.949878125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45985.949878125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45985.949878125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45985.949878125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45985.949878125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45985.949878125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45985.949878125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45985.949878125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45985.949878125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45985.949878125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45985.949878125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45985.949878125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45985.949878125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45985.949878125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45985.949878125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45985.949878125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45985.949878125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45985.949878125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45985.949878125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45985.949878125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45985.949878125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45985.949878125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45985.949878125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45985.949878125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45985.949878125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45985.949878125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45985.949878125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45985.949878125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45985.949878125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45985.949878125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45985.949878125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45985.949878125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45985.949878125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ref="G71:G134" ca="1" si="2">IFERROR(NOW()-F71,"")</f>
        <v>45985.949878125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45985.949878125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45985.949878125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45985.949878125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45985.949878125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45985.949878125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45985.949878125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45985.949878125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45985.949878125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45985.949878125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45985.949878125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45985.949878125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45985.949878125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45985.949878125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45985.949878125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45985.949878125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45985.949878125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45985.949878125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45985.949878125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45985.949878125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45985.949878125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45985.949878125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45985.949878125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45985.949878125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45985.949878125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45985.949878125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45985.949878125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45985.949878125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45985.949878125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45985.949878125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45985.949878125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45985.949878125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45985.949878125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45985.949878125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45985.949878125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45985.949878125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45985.949878125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45985.949878125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45985.949878125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45985.949878125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45985.949878125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45985.949878125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45985.949878125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45985.949878125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45985.949878125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45985.949878125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45985.949878125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45985.949878125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45985.949878125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45985.949878125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45985.949878125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45985.949878125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45985.949878125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45985.949878125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45985.949878125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45985.949878125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45985.949878125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45985.949878125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45985.949878125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45985.949878125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45985.949878125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45985.949878125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45985.949878125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45985.949878125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ref="G135:G198" ca="1" si="3">IFERROR(NOW()-F135,"")</f>
        <v>45985.949878125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45985.949878125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45985.949878125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45985.949878125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45985.949878125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45985.949878125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45985.949878125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45985.949878125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45985.949878125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45985.949878125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45985.949878125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45985.949878125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45985.949878125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45985.949878125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45985.949878125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45985.949878125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45985.949878125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45985.949878125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45985.949878125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45985.949878125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45985.949878125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45985.949878125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45985.949878125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45985.949878125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45985.949878125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45985.949878125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45985.949878125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45985.949878125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45985.949878125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45985.949878125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45985.949878125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45985.949878125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45985.949878125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45985.949878125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45985.949878125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45985.949878125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45985.949878125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45985.949878125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45985.949878125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45985.949878125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45985.949878125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45985.949878125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45985.949878125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45985.949878125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45985.949878125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45985.949878125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45985.949878125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45985.949878125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45985.949878125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45985.949878125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45985.949878125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45985.949878125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45985.949878125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45985.949878125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45985.949878125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45985.949878125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45985.949878125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45985.949878125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45985.949878125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45985.949878125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45985.949878125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45985.949878125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45985.949878125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45985.949878125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ref="G199:G262" ca="1" si="4">IFERROR(NOW()-F199,"")</f>
        <v>45985.949878125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45985.949878125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45985.949878125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45985.949878125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45985.949878125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45985.949878125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45985.949878125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45985.949878125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45985.949878125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45985.949878125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45985.949878125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45985.949878125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45985.949878125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45985.949878125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45985.949878125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45985.949878125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45985.949878125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45985.949878125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45985.949878125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45985.949878125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45985.949878125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45985.949878125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45985.949878125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45985.949878125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45985.949878125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45985.949878125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45985.949878125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45985.949878125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45985.949878125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45985.949878125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45985.949878125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45985.949878125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45985.949878125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45985.949878125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45985.949878125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45985.949878125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45985.949878125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45985.949878125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45985.949878125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45985.949878125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45985.949878125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45985.949878125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45985.949878125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45985.949878125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45985.949878125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45985.949878125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45985.949878125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45985.949878125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45985.949878125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45985.949878125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45985.949878125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45985.949878125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45985.949878125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45985.949878125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45985.949878125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45985.949878125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45985.949878125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45985.949878125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45985.949878125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45985.949878125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45985.949878125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45985.949878125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45985.949878125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45985.949878125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ref="G263:G326" ca="1" si="5">IFERROR(NOW()-F263,"")</f>
        <v>45985.949878125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45985.949878125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45985.949878125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45985.949878125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45985.949878125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45985.949878125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45985.949878125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45985.949878125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45985.949878125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45985.949878125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45985.949878125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45985.949878125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45985.949878125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45985.949878125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45985.949878125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45985.949878125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45985.949878125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45985.949878125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45985.949878125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45985.949878125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45985.949878125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45985.949878125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45985.949878125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45985.949878125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45985.949878125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45985.949878125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45985.949878125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45985.949878125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45985.949878125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45985.949878125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45985.949878125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45985.949878125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45985.949878125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45985.949878125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45985.949878125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45985.949878125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45985.949878125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45985.949878125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45985.949878125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45985.949878125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45985.949878125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45985.949878125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45985.949878125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45985.949878125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45985.949878125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45985.949878125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45985.949878125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45985.949878125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45985.949878125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45985.949878125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45985.949878125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45985.949878125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45985.949878125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45985.949878125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45985.949878125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45985.949878125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45985.949878125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45985.949878125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45985.949878125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45985.949878125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45985.949878125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45985.949878125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45985.949878125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45985.949878125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ref="G327:G372" ca="1" si="6">IFERROR(NOW()-F327,"")</f>
        <v>45985.949878125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45985.949878125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45985.949878125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45985.949878125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45985.949878125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45985.949878125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45985.949878125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45985.949878125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45985.949878125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45985.949878125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45985.949878125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45985.949878125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45985.949878125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45985.949878125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45985.949878125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45985.949878125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45985.949878125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45985.949878125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45985.949878125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45985.949878125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45985.949878125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45985.949878125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45985.949878125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45985.949878125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45985.949878125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45985.949878125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45985.949878125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45985.949878125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45985.949878125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45985.949878125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45985.949878125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45985.949878125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45985.949878125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45985.949878125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45985.949878125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45985.949878125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45985.949878125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45985.949878125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45985.949878125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45985.949878125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45985.949878125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45985.949878125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45985.949878125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45985.949878125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45985.949878125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45985.949878125</v>
      </c>
      <c r="H372" s="95"/>
      <c r="I372" s="113" t="str">
        <f>IFERROR(VLOOKUP(D372,DB!A:F,6,0),"")</f>
        <v/>
      </c>
      <c r="J372" s="113" t="str">
        <f>IFERROR(VLOOKUP(D372,DB!A:G,7,0),"")</f>
        <v/>
      </c>
      <c r="K372" s="97"/>
      <c r="L372" s="91" t="str">
        <f>IFERROR(VLOOKUP(D372,DB!A:I,9,0),"")</f>
        <v/>
      </c>
    </row>
  </sheetData>
  <dataValidations count="2">
    <dataValidation allowBlank="1" showInputMessage="1" showErrorMessage="1" sqref="E1" xr:uid="{A4F81451-56CC-4543-9497-104C4E44EE4B}"/>
    <dataValidation type="list" allowBlank="1" showInputMessage="1" showErrorMessage="1" sqref="E2:E3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94.117818287035334</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59.761001157407009</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37.28876736111124</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4.576579513886827</v>
      </c>
      <c r="H5" s="122">
        <v>45981.360798611109</v>
      </c>
      <c r="I5" s="109" t="str">
        <f>IFERROR(VLOOKUP(D5,DB!A:F,6,0),"")</f>
        <v>SCECO</v>
      </c>
      <c r="J5" s="109" t="str">
        <f>IFERROR(VLOOKUP(D5,DB!A:G,7,0),"")</f>
        <v>Dead</v>
      </c>
      <c r="K5" s="109" t="s">
        <v>39126</v>
      </c>
      <c r="L5" s="109" t="str">
        <f>IFERROR(VLOOKUP(D5,DB!A:I,9,0),"")</f>
        <v>Latis</v>
      </c>
    </row>
    <row r="6" spans="1:13">
      <c r="A6" s="109" t="s">
        <v>39127</v>
      </c>
      <c r="B6" s="109" t="str">
        <f>IFERROR(VLOOKUP(D6,DB!A:K,11,0),"")</f>
        <v>R5</v>
      </c>
      <c r="C6" s="109">
        <v>3</v>
      </c>
      <c r="D6" s="109" t="s">
        <v>35449</v>
      </c>
      <c r="E6" s="109" t="s">
        <v>39102</v>
      </c>
      <c r="F6" s="109" t="s">
        <v>39128</v>
      </c>
      <c r="G6" s="111" t="str">
        <f ca="1">IFERROR(NOW()-F6,"")</f>
        <v/>
      </c>
      <c r="H6" s="122">
        <v>45985.908877314818</v>
      </c>
      <c r="I6" s="109" t="str">
        <f>IFERROR(VLOOKUP(D6,DB!A:F,6,0),"")</f>
        <v>Generator-SG</v>
      </c>
      <c r="J6" s="109" t="str">
        <f>IFERROR(VLOOKUP(D6,DB!A:G,7,0),"")</f>
        <v>Good</v>
      </c>
      <c r="K6" s="109" t="s">
        <v>39129</v>
      </c>
      <c r="L6" s="109" t="str">
        <f>IFERROR(VLOOKUP(D6,DB!A:I,9,0),"")</f>
        <v>Latis</v>
      </c>
    </row>
    <row r="7" spans="1:13">
      <c r="A7" s="109" t="s">
        <v>39130</v>
      </c>
      <c r="B7" s="109" t="str">
        <f>IFERROR(VLOOKUP(D7,DB!A:K,11,0),"")</f>
        <v>R5</v>
      </c>
      <c r="C7" s="109">
        <v>1</v>
      </c>
      <c r="D7" s="109" t="s">
        <v>32330</v>
      </c>
      <c r="E7" s="109" t="s">
        <v>39021</v>
      </c>
      <c r="F7" s="122">
        <v>45985.930601851855</v>
      </c>
      <c r="G7" s="111">
        <f ca="1">IFERROR(NOW()-F7,"")</f>
        <v>1.9276273145806044E-2</v>
      </c>
      <c r="H7" s="122">
        <v>45985.920300925929</v>
      </c>
      <c r="I7" s="109" t="str">
        <f>IFERROR(VLOOKUP(D7,DB!A:F,6,0),"")</f>
        <v>SCECO</v>
      </c>
      <c r="J7" s="109" t="str">
        <f>IFERROR(VLOOKUP(D7,DB!A:G,7,0),"")</f>
        <v>Dead</v>
      </c>
      <c r="K7" s="109" t="s">
        <v>39129</v>
      </c>
      <c r="L7" s="109" t="str">
        <f>IFERROR(VLOOKUP(D7,DB!A:I,9,0),"")</f>
        <v>Latis</v>
      </c>
    </row>
    <row r="8" spans="1:13">
      <c r="A8" s="109" t="s">
        <v>39131</v>
      </c>
      <c r="B8" s="109" t="str">
        <f>IFERROR(VLOOKUP(D8,DB!A:K,11,0),"")</f>
        <v>R5</v>
      </c>
      <c r="C8" s="109">
        <v>1</v>
      </c>
      <c r="D8" s="109" t="s">
        <v>32245</v>
      </c>
      <c r="E8" s="109" t="s">
        <v>39021</v>
      </c>
      <c r="F8" s="122">
        <v>45985.941192129627</v>
      </c>
      <c r="G8" s="111">
        <f ca="1">IFERROR(NOW()-F8,"")</f>
        <v>8.6859953735256568E-3</v>
      </c>
      <c r="H8" s="122">
        <v>45985.762777777774</v>
      </c>
      <c r="I8" s="109" t="str">
        <f>IFERROR(VLOOKUP(D8,DB!A:F,6,0),"")</f>
        <v>SCECO</v>
      </c>
      <c r="J8" s="109" t="str">
        <f>IFERROR(VLOOKUP(D8,DB!A:G,7,0),"")</f>
        <v>Dead</v>
      </c>
      <c r="K8" s="109" t="s">
        <v>39129</v>
      </c>
      <c r="L8" s="109" t="str">
        <f>IFERROR(VLOOKUP(D8,DB!A:I,9,0),"")</f>
        <v>Latis</v>
      </c>
    </row>
    <row r="9" spans="1:13">
      <c r="A9" s="109"/>
      <c r="B9" s="109" t="str">
        <f>IFERROR(VLOOKUP(D9,DB!A:K,11,0),"")</f>
        <v/>
      </c>
      <c r="C9" s="109"/>
      <c r="D9" s="109"/>
      <c r="E9" s="109"/>
      <c r="F9" s="109"/>
      <c r="G9" s="111">
        <f ca="1">IFERROR(NOW()-F9,"")</f>
        <v>45985.949878125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45985.949878125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45985.949878125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45985.949878125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45985.949878125</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45985.949878125</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45985.949878125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45985.949878125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45985.949878125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45985.949878125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45985.949878125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45985.949878125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45985.949878125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45985.949878125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45985.949878125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45985.949878125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45985.949878125</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45985.949878125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45985.949878125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45985.949878125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45985.949878125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45985.949878125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45985.949878125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45985.949878125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45985.949878125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45985.949878125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45985.949878125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45985.949878125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45985.949878125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45985.949878125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45985.949878125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45985.949878125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45985.949878125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45985.949878125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45985.949878125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45985.949878125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45985.949878125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45985.949878125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45985.949878125</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45985.949878125</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45985.949878125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45985.949878125</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45985.949878125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45985.949878125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45985.949878125</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3"/>
      <c r="B2" s="137" t="str">
        <f>IFERROR(VLOOKUP(D2,DB!A:K,11,0),"")</f>
        <v/>
      </c>
      <c r="C2" s="138"/>
      <c r="D2" s="137" t="s">
        <v>39132</v>
      </c>
      <c r="E2" s="109"/>
      <c r="F2" s="144"/>
      <c r="G2" s="75">
        <f ca="1">IFERROR(NOW()-F2,"-")</f>
        <v>45985.949878125</v>
      </c>
      <c r="H2" s="145"/>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45985.949878125</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45985.949878125</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45985.949878125</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45985.949878125</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45985.949878125</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45985.949878125</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45985.949878125</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45985.949878125</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45985.949878125</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45985.949878125</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45985.949878125</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45985.949878125</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45985.949878125</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45985.949878125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45985.949878125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45985.949878125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45985.949878125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45985.949878125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45985.949878125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45985.949878125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45985.949878125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45985.949878125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45985.949878125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45985.949878125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45985.949878125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45985.949878125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45985.949878125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45985.949878125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45985.949878125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45985.949878125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45985.949878125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45985.949878125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45985.949878125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45985.949878125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45985.949878125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45985.949878125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45985.949878125</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45985.949878125</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45985.949878125</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45985.949878125</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45985.949878125</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45985.949878125</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2025-11-24T19:49:40Z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